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SKFIRST\Shared\ISK_usershare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2024-2026 прил6" sheetId="1" r:id="rId1"/>
  </sheets>
  <definedNames>
    <definedName name="_xlnm._FilterDatabase" localSheetId="0" hidden="1">'2024-2026 прил6'!$A$8:$O$1785</definedName>
    <definedName name="Print_Titles" localSheetId="0">'2024-2026 прил6'!$9:$9</definedName>
  </definedNames>
  <calcPr calcId="162913"/>
</workbook>
</file>

<file path=xl/calcChain.xml><?xml version="1.0" encoding="utf-8"?>
<calcChain xmlns="http://schemas.openxmlformats.org/spreadsheetml/2006/main">
  <c r="I1801" i="1" l="1"/>
  <c r="H1801" i="1"/>
  <c r="G1801" i="1" s="1"/>
  <c r="I1794" i="1"/>
  <c r="M1787" i="1"/>
  <c r="J1787" i="1"/>
  <c r="G1787" i="1"/>
  <c r="M1746" i="1"/>
  <c r="J1746" i="1"/>
  <c r="G1746" i="1"/>
  <c r="G1745" i="1" s="1"/>
  <c r="G1744" i="1" s="1"/>
  <c r="G1743" i="1" s="1"/>
  <c r="O1745" i="1"/>
  <c r="O1744" i="1" s="1"/>
  <c r="O1743" i="1" s="1"/>
  <c r="O1742" i="1" s="1"/>
  <c r="O1741" i="1" s="1"/>
  <c r="N1745" i="1"/>
  <c r="M1745" i="1"/>
  <c r="L1745" i="1"/>
  <c r="L1744" i="1" s="1"/>
  <c r="L1743" i="1" s="1"/>
  <c r="L1742" i="1" s="1"/>
  <c r="L1741" i="1" s="1"/>
  <c r="K1745" i="1"/>
  <c r="K1744" i="1" s="1"/>
  <c r="K1743" i="1" s="1"/>
  <c r="K1742" i="1" s="1"/>
  <c r="K1741" i="1" s="1"/>
  <c r="J1745" i="1"/>
  <c r="I1745" i="1"/>
  <c r="H1745" i="1"/>
  <c r="H1744" i="1" s="1"/>
  <c r="H1743" i="1" s="1"/>
  <c r="H1742" i="1" s="1"/>
  <c r="H1741" i="1" s="1"/>
  <c r="N1744" i="1"/>
  <c r="M1744" i="1"/>
  <c r="M1743" i="1" s="1"/>
  <c r="M1742" i="1" s="1"/>
  <c r="M1741" i="1" s="1"/>
  <c r="J1744" i="1"/>
  <c r="I1744" i="1"/>
  <c r="I1743" i="1" s="1"/>
  <c r="I1742" i="1" s="1"/>
  <c r="I1741" i="1" s="1"/>
  <c r="N1743" i="1"/>
  <c r="N1742" i="1" s="1"/>
  <c r="N1741" i="1" s="1"/>
  <c r="J1743" i="1"/>
  <c r="J1742" i="1" s="1"/>
  <c r="J1741" i="1" s="1"/>
  <c r="G1742" i="1"/>
  <c r="G1741" i="1" s="1"/>
  <c r="M1740" i="1"/>
  <c r="J1740" i="1"/>
  <c r="G1740" i="1"/>
  <c r="M1739" i="1"/>
  <c r="J1739" i="1"/>
  <c r="J1738" i="1" s="1"/>
  <c r="J1737" i="1" s="1"/>
  <c r="G1739" i="1"/>
  <c r="O1738" i="1"/>
  <c r="O1737" i="1" s="1"/>
  <c r="N1738" i="1"/>
  <c r="M1738" i="1"/>
  <c r="L1738" i="1"/>
  <c r="K1738" i="1"/>
  <c r="K1737" i="1" s="1"/>
  <c r="I1738" i="1"/>
  <c r="I1737" i="1" s="1"/>
  <c r="H1738" i="1"/>
  <c r="G1738" i="1"/>
  <c r="G1737" i="1" s="1"/>
  <c r="N1737" i="1"/>
  <c r="M1737" i="1"/>
  <c r="L1737" i="1"/>
  <c r="H1737" i="1"/>
  <c r="M1736" i="1"/>
  <c r="M1735" i="1" s="1"/>
  <c r="J1736" i="1"/>
  <c r="G1736" i="1"/>
  <c r="G1735" i="1" s="1"/>
  <c r="G1734" i="1" s="1"/>
  <c r="O1735" i="1"/>
  <c r="N1735" i="1"/>
  <c r="N1734" i="1" s="1"/>
  <c r="L1735" i="1"/>
  <c r="L1734" i="1" s="1"/>
  <c r="K1735" i="1"/>
  <c r="J1735" i="1"/>
  <c r="J1734" i="1" s="1"/>
  <c r="I1735" i="1"/>
  <c r="H1735" i="1"/>
  <c r="H1734" i="1" s="1"/>
  <c r="O1734" i="1"/>
  <c r="M1734" i="1"/>
  <c r="K1734" i="1"/>
  <c r="I1734" i="1"/>
  <c r="M1733" i="1"/>
  <c r="J1733" i="1"/>
  <c r="J1732" i="1" s="1"/>
  <c r="G1733" i="1"/>
  <c r="O1732" i="1"/>
  <c r="O1731" i="1" s="1"/>
  <c r="N1732" i="1"/>
  <c r="M1732" i="1"/>
  <c r="M1731" i="1" s="1"/>
  <c r="M1727" i="1" s="1"/>
  <c r="M1726" i="1" s="1"/>
  <c r="L1732" i="1"/>
  <c r="K1732" i="1"/>
  <c r="K1731" i="1" s="1"/>
  <c r="I1732" i="1"/>
  <c r="I1731" i="1" s="1"/>
  <c r="I1727" i="1" s="1"/>
  <c r="I1726" i="1" s="1"/>
  <c r="H1732" i="1"/>
  <c r="G1732" i="1"/>
  <c r="G1731" i="1" s="1"/>
  <c r="N1731" i="1"/>
  <c r="L1731" i="1"/>
  <c r="J1731" i="1"/>
  <c r="H1731" i="1"/>
  <c r="M1730" i="1"/>
  <c r="M1729" i="1" s="1"/>
  <c r="M1728" i="1" s="1"/>
  <c r="J1730" i="1"/>
  <c r="H1730" i="1"/>
  <c r="G1730" i="1" s="1"/>
  <c r="G1729" i="1" s="1"/>
  <c r="G1728" i="1" s="1"/>
  <c r="G1727" i="1" s="1"/>
  <c r="G1726" i="1" s="1"/>
  <c r="O1729" i="1"/>
  <c r="O1728" i="1" s="1"/>
  <c r="O1727" i="1" s="1"/>
  <c r="O1726" i="1" s="1"/>
  <c r="N1729" i="1"/>
  <c r="L1729" i="1"/>
  <c r="K1729" i="1"/>
  <c r="K1728" i="1" s="1"/>
  <c r="K1727" i="1" s="1"/>
  <c r="K1726" i="1" s="1"/>
  <c r="J1729" i="1"/>
  <c r="I1729" i="1"/>
  <c r="I1728" i="1" s="1"/>
  <c r="N1728" i="1"/>
  <c r="N1727" i="1" s="1"/>
  <c r="N1726" i="1" s="1"/>
  <c r="L1728" i="1"/>
  <c r="J1728" i="1"/>
  <c r="M1725" i="1"/>
  <c r="M1724" i="1" s="1"/>
  <c r="M1723" i="1" s="1"/>
  <c r="J1725" i="1"/>
  <c r="G1725" i="1"/>
  <c r="G1724" i="1" s="1"/>
  <c r="O1724" i="1"/>
  <c r="N1724" i="1"/>
  <c r="N1723" i="1" s="1"/>
  <c r="N1719" i="1" s="1"/>
  <c r="N1718" i="1" s="1"/>
  <c r="N1717" i="1" s="1"/>
  <c r="L1724" i="1"/>
  <c r="L1723" i="1" s="1"/>
  <c r="K1724" i="1"/>
  <c r="J1724" i="1"/>
  <c r="J1723" i="1" s="1"/>
  <c r="I1724" i="1"/>
  <c r="H1724" i="1"/>
  <c r="H1723" i="1" s="1"/>
  <c r="O1723" i="1"/>
  <c r="K1723" i="1"/>
  <c r="K1719" i="1" s="1"/>
  <c r="K1718" i="1" s="1"/>
  <c r="I1723" i="1"/>
  <c r="G1723" i="1"/>
  <c r="M1722" i="1"/>
  <c r="J1722" i="1"/>
  <c r="J1721" i="1" s="1"/>
  <c r="J1720" i="1" s="1"/>
  <c r="G1722" i="1"/>
  <c r="O1721" i="1"/>
  <c r="O1720" i="1" s="1"/>
  <c r="N1721" i="1"/>
  <c r="M1721" i="1"/>
  <c r="M1720" i="1" s="1"/>
  <c r="L1721" i="1"/>
  <c r="K1721" i="1"/>
  <c r="K1720" i="1" s="1"/>
  <c r="I1721" i="1"/>
  <c r="I1720" i="1" s="1"/>
  <c r="H1721" i="1"/>
  <c r="G1721" i="1"/>
  <c r="G1720" i="1" s="1"/>
  <c r="N1720" i="1"/>
  <c r="L1720" i="1"/>
  <c r="H1720" i="1"/>
  <c r="M1719" i="1"/>
  <c r="M1718" i="1" s="1"/>
  <c r="I1719" i="1"/>
  <c r="I1718" i="1" s="1"/>
  <c r="M1716" i="1"/>
  <c r="J1716" i="1"/>
  <c r="J1715" i="1" s="1"/>
  <c r="J1714" i="1" s="1"/>
  <c r="J1713" i="1" s="1"/>
  <c r="G1716" i="1"/>
  <c r="O1715" i="1"/>
  <c r="O1714" i="1" s="1"/>
  <c r="O1713" i="1" s="1"/>
  <c r="O1712" i="1" s="1"/>
  <c r="N1715" i="1"/>
  <c r="M1715" i="1"/>
  <c r="M1714" i="1" s="1"/>
  <c r="M1713" i="1" s="1"/>
  <c r="M1712" i="1" s="1"/>
  <c r="M1711" i="1" s="1"/>
  <c r="L1715" i="1"/>
  <c r="K1715" i="1"/>
  <c r="K1714" i="1" s="1"/>
  <c r="K1713" i="1" s="1"/>
  <c r="K1712" i="1" s="1"/>
  <c r="I1715" i="1"/>
  <c r="I1714" i="1" s="1"/>
  <c r="I1713" i="1" s="1"/>
  <c r="I1712" i="1" s="1"/>
  <c r="I1711" i="1" s="1"/>
  <c r="H1715" i="1"/>
  <c r="G1715" i="1"/>
  <c r="G1714" i="1" s="1"/>
  <c r="G1713" i="1" s="1"/>
  <c r="G1712" i="1" s="1"/>
  <c r="N1714" i="1"/>
  <c r="N1713" i="1" s="1"/>
  <c r="L1714" i="1"/>
  <c r="L1713" i="1" s="1"/>
  <c r="L1712" i="1" s="1"/>
  <c r="L1711" i="1" s="1"/>
  <c r="H1714" i="1"/>
  <c r="H1713" i="1" s="1"/>
  <c r="H1712" i="1" s="1"/>
  <c r="H1711" i="1" s="1"/>
  <c r="N1712" i="1"/>
  <c r="N1711" i="1" s="1"/>
  <c r="J1712" i="1"/>
  <c r="J1711" i="1" s="1"/>
  <c r="O1711" i="1"/>
  <c r="K1711" i="1"/>
  <c r="G1711" i="1"/>
  <c r="M1710" i="1"/>
  <c r="J1710" i="1"/>
  <c r="J1709" i="1" s="1"/>
  <c r="G1710" i="1"/>
  <c r="O1709" i="1"/>
  <c r="O1706" i="1" s="1"/>
  <c r="N1709" i="1"/>
  <c r="M1709" i="1"/>
  <c r="M1706" i="1" s="1"/>
  <c r="L1709" i="1"/>
  <c r="K1709" i="1"/>
  <c r="K1706" i="1" s="1"/>
  <c r="I1709" i="1"/>
  <c r="I1706" i="1" s="1"/>
  <c r="I1691" i="1" s="1"/>
  <c r="H1709" i="1"/>
  <c r="G1709" i="1"/>
  <c r="M1708" i="1"/>
  <c r="J1708" i="1"/>
  <c r="J1707" i="1" s="1"/>
  <c r="G1708" i="1"/>
  <c r="O1707" i="1"/>
  <c r="N1707" i="1"/>
  <c r="M1707" i="1"/>
  <c r="L1707" i="1"/>
  <c r="K1707" i="1"/>
  <c r="I1707" i="1"/>
  <c r="H1707" i="1"/>
  <c r="G1707" i="1"/>
  <c r="N1706" i="1"/>
  <c r="L1706" i="1"/>
  <c r="J1706" i="1"/>
  <c r="H1706" i="1"/>
  <c r="M1705" i="1"/>
  <c r="M1704" i="1" s="1"/>
  <c r="J1705" i="1"/>
  <c r="G1705" i="1"/>
  <c r="G1704" i="1" s="1"/>
  <c r="O1704" i="1"/>
  <c r="N1704" i="1"/>
  <c r="L1704" i="1"/>
  <c r="K1704" i="1"/>
  <c r="J1704" i="1"/>
  <c r="I1704" i="1"/>
  <c r="H1704" i="1"/>
  <c r="M1703" i="1"/>
  <c r="M1702" i="1" s="1"/>
  <c r="M1699" i="1" s="1"/>
  <c r="J1703" i="1"/>
  <c r="G1703" i="1"/>
  <c r="G1702" i="1" s="1"/>
  <c r="O1702" i="1"/>
  <c r="N1702" i="1"/>
  <c r="N1699" i="1" s="1"/>
  <c r="L1702" i="1"/>
  <c r="K1702" i="1"/>
  <c r="J1702" i="1"/>
  <c r="J1699" i="1" s="1"/>
  <c r="I1702" i="1"/>
  <c r="H1702" i="1"/>
  <c r="M1701" i="1"/>
  <c r="M1700" i="1" s="1"/>
  <c r="J1701" i="1"/>
  <c r="G1701" i="1"/>
  <c r="G1700" i="1" s="1"/>
  <c r="O1700" i="1"/>
  <c r="N1700" i="1"/>
  <c r="L1700" i="1"/>
  <c r="K1700" i="1"/>
  <c r="J1700" i="1"/>
  <c r="I1700" i="1"/>
  <c r="H1700" i="1"/>
  <c r="O1699" i="1"/>
  <c r="K1699" i="1"/>
  <c r="I1699" i="1"/>
  <c r="M1698" i="1"/>
  <c r="J1698" i="1"/>
  <c r="J1697" i="1" s="1"/>
  <c r="G1698" i="1"/>
  <c r="O1697" i="1"/>
  <c r="O1696" i="1" s="1"/>
  <c r="N1697" i="1"/>
  <c r="M1697" i="1"/>
  <c r="M1696" i="1" s="1"/>
  <c r="M1695" i="1" s="1"/>
  <c r="L1697" i="1"/>
  <c r="K1697" i="1"/>
  <c r="K1696" i="1" s="1"/>
  <c r="K1695" i="1" s="1"/>
  <c r="K1691" i="1" s="1"/>
  <c r="I1697" i="1"/>
  <c r="I1696" i="1" s="1"/>
  <c r="H1697" i="1"/>
  <c r="G1697" i="1"/>
  <c r="G1696" i="1" s="1"/>
  <c r="N1696" i="1"/>
  <c r="N1695" i="1" s="1"/>
  <c r="L1696" i="1"/>
  <c r="L1695" i="1" s="1"/>
  <c r="J1696" i="1"/>
  <c r="J1695" i="1" s="1"/>
  <c r="H1696" i="1"/>
  <c r="H1695" i="1" s="1"/>
  <c r="O1695" i="1"/>
  <c r="O1691" i="1" s="1"/>
  <c r="I1695" i="1"/>
  <c r="G1695" i="1"/>
  <c r="M1694" i="1"/>
  <c r="J1694" i="1"/>
  <c r="J1693" i="1" s="1"/>
  <c r="G1694" i="1"/>
  <c r="O1693" i="1"/>
  <c r="O1692" i="1" s="1"/>
  <c r="N1693" i="1"/>
  <c r="M1693" i="1"/>
  <c r="M1692" i="1" s="1"/>
  <c r="L1693" i="1"/>
  <c r="K1693" i="1"/>
  <c r="K1692" i="1" s="1"/>
  <c r="I1693" i="1"/>
  <c r="I1692" i="1" s="1"/>
  <c r="H1693" i="1"/>
  <c r="G1693" i="1"/>
  <c r="G1692" i="1" s="1"/>
  <c r="N1692" i="1"/>
  <c r="L1692" i="1"/>
  <c r="J1692" i="1"/>
  <c r="H1692" i="1"/>
  <c r="M1690" i="1"/>
  <c r="J1690" i="1"/>
  <c r="J1689" i="1" s="1"/>
  <c r="J1688" i="1" s="1"/>
  <c r="J1687" i="1" s="1"/>
  <c r="G1690" i="1"/>
  <c r="O1689" i="1"/>
  <c r="O1688" i="1" s="1"/>
  <c r="N1689" i="1"/>
  <c r="M1689" i="1"/>
  <c r="M1688" i="1" s="1"/>
  <c r="M1687" i="1" s="1"/>
  <c r="L1689" i="1"/>
  <c r="K1689" i="1"/>
  <c r="K1688" i="1" s="1"/>
  <c r="I1689" i="1"/>
  <c r="I1688" i="1" s="1"/>
  <c r="I1687" i="1" s="1"/>
  <c r="H1689" i="1"/>
  <c r="H1688" i="1" s="1"/>
  <c r="H1687" i="1" s="1"/>
  <c r="G1689" i="1"/>
  <c r="G1688" i="1" s="1"/>
  <c r="N1688" i="1"/>
  <c r="N1687" i="1" s="1"/>
  <c r="L1688" i="1"/>
  <c r="L1687" i="1" s="1"/>
  <c r="O1687" i="1"/>
  <c r="K1687" i="1"/>
  <c r="G1687" i="1"/>
  <c r="M1686" i="1"/>
  <c r="J1686" i="1"/>
  <c r="J1685" i="1" s="1"/>
  <c r="J1684" i="1" s="1"/>
  <c r="J1683" i="1" s="1"/>
  <c r="G1686" i="1"/>
  <c r="O1685" i="1"/>
  <c r="N1685" i="1"/>
  <c r="M1685" i="1"/>
  <c r="M1684" i="1" s="1"/>
  <c r="M1683" i="1" s="1"/>
  <c r="L1685" i="1"/>
  <c r="K1685" i="1"/>
  <c r="I1685" i="1"/>
  <c r="I1684" i="1" s="1"/>
  <c r="I1683" i="1" s="1"/>
  <c r="H1685" i="1"/>
  <c r="G1685" i="1"/>
  <c r="G1684" i="1" s="1"/>
  <c r="G1683" i="1" s="1"/>
  <c r="O1684" i="1"/>
  <c r="O1683" i="1" s="1"/>
  <c r="N1684" i="1"/>
  <c r="N1683" i="1" s="1"/>
  <c r="N1678" i="1" s="1"/>
  <c r="L1684" i="1"/>
  <c r="K1684" i="1"/>
  <c r="K1683" i="1" s="1"/>
  <c r="H1684" i="1"/>
  <c r="H1683" i="1" s="1"/>
  <c r="L1683" i="1"/>
  <c r="M1682" i="1"/>
  <c r="J1682" i="1"/>
  <c r="J1681" i="1" s="1"/>
  <c r="G1682" i="1"/>
  <c r="O1681" i="1"/>
  <c r="O1680" i="1" s="1"/>
  <c r="O1679" i="1" s="1"/>
  <c r="N1681" i="1"/>
  <c r="M1681" i="1"/>
  <c r="M1680" i="1" s="1"/>
  <c r="L1681" i="1"/>
  <c r="L1680" i="1" s="1"/>
  <c r="L1679" i="1" s="1"/>
  <c r="K1681" i="1"/>
  <c r="K1680" i="1" s="1"/>
  <c r="K1679" i="1" s="1"/>
  <c r="I1681" i="1"/>
  <c r="H1681" i="1"/>
  <c r="H1680" i="1" s="1"/>
  <c r="H1679" i="1" s="1"/>
  <c r="G1681" i="1"/>
  <c r="G1680" i="1" s="1"/>
  <c r="G1679" i="1" s="1"/>
  <c r="N1680" i="1"/>
  <c r="N1679" i="1" s="1"/>
  <c r="J1680" i="1"/>
  <c r="I1680" i="1"/>
  <c r="I1679" i="1" s="1"/>
  <c r="I1678" i="1" s="1"/>
  <c r="I1677" i="1" s="1"/>
  <c r="I1654" i="1" s="1"/>
  <c r="M1679" i="1"/>
  <c r="J1679" i="1"/>
  <c r="J1678" i="1"/>
  <c r="M1676" i="1"/>
  <c r="J1676" i="1"/>
  <c r="J1675" i="1" s="1"/>
  <c r="J1674" i="1" s="1"/>
  <c r="G1676" i="1"/>
  <c r="O1675" i="1"/>
  <c r="O1674" i="1" s="1"/>
  <c r="O1670" i="1" s="1"/>
  <c r="N1675" i="1"/>
  <c r="M1675" i="1"/>
  <c r="L1675" i="1"/>
  <c r="K1675" i="1"/>
  <c r="K1674" i="1" s="1"/>
  <c r="K1670" i="1" s="1"/>
  <c r="I1675" i="1"/>
  <c r="H1675" i="1"/>
  <c r="G1675" i="1"/>
  <c r="G1674" i="1" s="1"/>
  <c r="N1674" i="1"/>
  <c r="M1674" i="1"/>
  <c r="L1674" i="1"/>
  <c r="I1674" i="1"/>
  <c r="H1674" i="1"/>
  <c r="M1673" i="1"/>
  <c r="J1673" i="1"/>
  <c r="J1672" i="1" s="1"/>
  <c r="J1671" i="1" s="1"/>
  <c r="G1673" i="1"/>
  <c r="G1672" i="1" s="1"/>
  <c r="G1671" i="1" s="1"/>
  <c r="G1670" i="1" s="1"/>
  <c r="O1672" i="1"/>
  <c r="N1672" i="1"/>
  <c r="M1672" i="1"/>
  <c r="L1672" i="1"/>
  <c r="L1671" i="1" s="1"/>
  <c r="L1670" i="1" s="1"/>
  <c r="K1672" i="1"/>
  <c r="I1672" i="1"/>
  <c r="H1672" i="1"/>
  <c r="H1671" i="1" s="1"/>
  <c r="O1671" i="1"/>
  <c r="N1671" i="1"/>
  <c r="M1671" i="1"/>
  <c r="M1670" i="1" s="1"/>
  <c r="K1671" i="1"/>
  <c r="I1671" i="1"/>
  <c r="I1670" i="1" s="1"/>
  <c r="N1670" i="1"/>
  <c r="J1670" i="1"/>
  <c r="M1669" i="1"/>
  <c r="M1668" i="1" s="1"/>
  <c r="J1669" i="1"/>
  <c r="G1669" i="1"/>
  <c r="O1668" i="1"/>
  <c r="N1668" i="1"/>
  <c r="L1668" i="1"/>
  <c r="K1668" i="1"/>
  <c r="J1668" i="1"/>
  <c r="J1665" i="1" s="1"/>
  <c r="I1668" i="1"/>
  <c r="H1668" i="1"/>
  <c r="G1668" i="1"/>
  <c r="M1667" i="1"/>
  <c r="M1666" i="1" s="1"/>
  <c r="J1667" i="1"/>
  <c r="G1667" i="1"/>
  <c r="O1666" i="1"/>
  <c r="N1666" i="1"/>
  <c r="L1666" i="1"/>
  <c r="K1666" i="1"/>
  <c r="J1666" i="1"/>
  <c r="I1666" i="1"/>
  <c r="H1666" i="1"/>
  <c r="G1666" i="1"/>
  <c r="O1665" i="1"/>
  <c r="L1665" i="1"/>
  <c r="K1665" i="1"/>
  <c r="I1665" i="1"/>
  <c r="H1665" i="1"/>
  <c r="G1665" i="1"/>
  <c r="M1664" i="1"/>
  <c r="J1664" i="1"/>
  <c r="J1663" i="1" s="1"/>
  <c r="J1660" i="1" s="1"/>
  <c r="G1664" i="1"/>
  <c r="O1663" i="1"/>
  <c r="O1660" i="1" s="1"/>
  <c r="O1656" i="1" s="1"/>
  <c r="O1655" i="1" s="1"/>
  <c r="N1663" i="1"/>
  <c r="M1663" i="1"/>
  <c r="L1663" i="1"/>
  <c r="K1663" i="1"/>
  <c r="K1660" i="1" s="1"/>
  <c r="K1656" i="1" s="1"/>
  <c r="K1655" i="1" s="1"/>
  <c r="I1663" i="1"/>
  <c r="H1663" i="1"/>
  <c r="G1663" i="1"/>
  <c r="G1660" i="1" s="1"/>
  <c r="M1662" i="1"/>
  <c r="J1662" i="1"/>
  <c r="J1661" i="1" s="1"/>
  <c r="G1662" i="1"/>
  <c r="O1661" i="1"/>
  <c r="N1661" i="1"/>
  <c r="M1661" i="1"/>
  <c r="L1661" i="1"/>
  <c r="K1661" i="1"/>
  <c r="I1661" i="1"/>
  <c r="H1661" i="1"/>
  <c r="G1661" i="1"/>
  <c r="N1660" i="1"/>
  <c r="M1660" i="1"/>
  <c r="L1660" i="1"/>
  <c r="I1660" i="1"/>
  <c r="H1660" i="1"/>
  <c r="M1659" i="1"/>
  <c r="J1659" i="1"/>
  <c r="H1659" i="1"/>
  <c r="O1658" i="1"/>
  <c r="N1658" i="1"/>
  <c r="M1658" i="1"/>
  <c r="M1657" i="1" s="1"/>
  <c r="L1658" i="1"/>
  <c r="K1658" i="1"/>
  <c r="J1658" i="1"/>
  <c r="I1658" i="1"/>
  <c r="I1657" i="1" s="1"/>
  <c r="I1656" i="1" s="1"/>
  <c r="I1655" i="1" s="1"/>
  <c r="O1657" i="1"/>
  <c r="N1657" i="1"/>
  <c r="L1657" i="1"/>
  <c r="K1657" i="1"/>
  <c r="J1657" i="1"/>
  <c r="M1653" i="1"/>
  <c r="J1653" i="1"/>
  <c r="J1652" i="1" s="1"/>
  <c r="J1649" i="1" s="1"/>
  <c r="J1643" i="1" s="1"/>
  <c r="G1653" i="1"/>
  <c r="O1652" i="1"/>
  <c r="N1652" i="1"/>
  <c r="M1652" i="1"/>
  <c r="M1649" i="1" s="1"/>
  <c r="L1652" i="1"/>
  <c r="K1652" i="1"/>
  <c r="I1652" i="1"/>
  <c r="H1652" i="1"/>
  <c r="G1652" i="1"/>
  <c r="N1651" i="1"/>
  <c r="N1650" i="1" s="1"/>
  <c r="N1649" i="1" s="1"/>
  <c r="M1651" i="1"/>
  <c r="M1650" i="1" s="1"/>
  <c r="K1651" i="1"/>
  <c r="J1651" i="1"/>
  <c r="H1651" i="1"/>
  <c r="G1651" i="1"/>
  <c r="G1650" i="1" s="1"/>
  <c r="G1649" i="1" s="1"/>
  <c r="O1650" i="1"/>
  <c r="L1650" i="1"/>
  <c r="L1649" i="1" s="1"/>
  <c r="K1650" i="1"/>
  <c r="J1650" i="1"/>
  <c r="I1650" i="1"/>
  <c r="H1650" i="1"/>
  <c r="H1649" i="1" s="1"/>
  <c r="O1649" i="1"/>
  <c r="K1649" i="1"/>
  <c r="I1649" i="1"/>
  <c r="M1648" i="1"/>
  <c r="J1648" i="1"/>
  <c r="J1647" i="1" s="1"/>
  <c r="J1644" i="1" s="1"/>
  <c r="G1648" i="1"/>
  <c r="O1647" i="1"/>
  <c r="N1647" i="1"/>
  <c r="M1647" i="1"/>
  <c r="L1647" i="1"/>
  <c r="K1647" i="1"/>
  <c r="I1647" i="1"/>
  <c r="H1647" i="1"/>
  <c r="G1647" i="1"/>
  <c r="O1646" i="1"/>
  <c r="O1645" i="1" s="1"/>
  <c r="O1644" i="1" s="1"/>
  <c r="O1643" i="1" s="1"/>
  <c r="M1646" i="1"/>
  <c r="M1645" i="1" s="1"/>
  <c r="L1646" i="1"/>
  <c r="J1646" i="1"/>
  <c r="I1646" i="1"/>
  <c r="G1646" i="1"/>
  <c r="G1645" i="1" s="1"/>
  <c r="G1644" i="1" s="1"/>
  <c r="G1643" i="1" s="1"/>
  <c r="N1645" i="1"/>
  <c r="L1645" i="1"/>
  <c r="L1644" i="1" s="1"/>
  <c r="K1645" i="1"/>
  <c r="J1645" i="1"/>
  <c r="I1645" i="1"/>
  <c r="H1645" i="1"/>
  <c r="H1644" i="1" s="1"/>
  <c r="N1644" i="1"/>
  <c r="M1644" i="1"/>
  <c r="K1644" i="1"/>
  <c r="I1644" i="1"/>
  <c r="N1643" i="1"/>
  <c r="K1643" i="1"/>
  <c r="M1642" i="1"/>
  <c r="M1641" i="1" s="1"/>
  <c r="J1642" i="1"/>
  <c r="G1642" i="1"/>
  <c r="O1641" i="1"/>
  <c r="N1641" i="1"/>
  <c r="L1641" i="1"/>
  <c r="K1641" i="1"/>
  <c r="J1641" i="1"/>
  <c r="I1641" i="1"/>
  <c r="H1641" i="1"/>
  <c r="G1641" i="1"/>
  <c r="M1640" i="1"/>
  <c r="M1639" i="1" s="1"/>
  <c r="J1640" i="1"/>
  <c r="G1640" i="1"/>
  <c r="O1639" i="1"/>
  <c r="N1639" i="1"/>
  <c r="L1639" i="1"/>
  <c r="K1639" i="1"/>
  <c r="J1639" i="1"/>
  <c r="J1638" i="1" s="1"/>
  <c r="I1639" i="1"/>
  <c r="H1639" i="1"/>
  <c r="G1639" i="1"/>
  <c r="O1638" i="1"/>
  <c r="L1638" i="1"/>
  <c r="K1638" i="1"/>
  <c r="I1638" i="1"/>
  <c r="H1638" i="1"/>
  <c r="G1638" i="1"/>
  <c r="M1637" i="1"/>
  <c r="J1637" i="1"/>
  <c r="J1636" i="1" s="1"/>
  <c r="J1631" i="1" s="1"/>
  <c r="G1637" i="1"/>
  <c r="O1636" i="1"/>
  <c r="N1636" i="1"/>
  <c r="M1636" i="1"/>
  <c r="L1636" i="1"/>
  <c r="K1636" i="1"/>
  <c r="I1636" i="1"/>
  <c r="H1636" i="1"/>
  <c r="G1636" i="1"/>
  <c r="M1635" i="1"/>
  <c r="J1635" i="1"/>
  <c r="J1634" i="1" s="1"/>
  <c r="G1635" i="1"/>
  <c r="O1634" i="1"/>
  <c r="N1634" i="1"/>
  <c r="M1634" i="1"/>
  <c r="L1634" i="1"/>
  <c r="K1634" i="1"/>
  <c r="I1634" i="1"/>
  <c r="H1634" i="1"/>
  <c r="G1634" i="1"/>
  <c r="M1633" i="1"/>
  <c r="J1633" i="1"/>
  <c r="J1632" i="1" s="1"/>
  <c r="G1633" i="1"/>
  <c r="O1632" i="1"/>
  <c r="O1631" i="1" s="1"/>
  <c r="N1632" i="1"/>
  <c r="M1632" i="1"/>
  <c r="M1631" i="1" s="1"/>
  <c r="L1632" i="1"/>
  <c r="K1632" i="1"/>
  <c r="K1631" i="1" s="1"/>
  <c r="I1632" i="1"/>
  <c r="I1631" i="1" s="1"/>
  <c r="H1632" i="1"/>
  <c r="G1632" i="1"/>
  <c r="N1631" i="1"/>
  <c r="L1631" i="1"/>
  <c r="H1631" i="1"/>
  <c r="M1630" i="1"/>
  <c r="M1629" i="1" s="1"/>
  <c r="M1628" i="1" s="1"/>
  <c r="J1630" i="1"/>
  <c r="G1630" i="1"/>
  <c r="G1629" i="1" s="1"/>
  <c r="O1629" i="1"/>
  <c r="N1629" i="1"/>
  <c r="N1628" i="1" s="1"/>
  <c r="L1629" i="1"/>
  <c r="L1628" i="1" s="1"/>
  <c r="K1629" i="1"/>
  <c r="J1629" i="1"/>
  <c r="J1628" i="1" s="1"/>
  <c r="I1629" i="1"/>
  <c r="H1629" i="1"/>
  <c r="H1628" i="1" s="1"/>
  <c r="O1628" i="1"/>
  <c r="K1628" i="1"/>
  <c r="I1628" i="1"/>
  <c r="G1628" i="1"/>
  <c r="M1627" i="1"/>
  <c r="M1626" i="1" s="1"/>
  <c r="K1627" i="1"/>
  <c r="G1627" i="1"/>
  <c r="O1626" i="1"/>
  <c r="N1626" i="1"/>
  <c r="N1625" i="1" s="1"/>
  <c r="L1626" i="1"/>
  <c r="L1625" i="1" s="1"/>
  <c r="I1626" i="1"/>
  <c r="H1626" i="1"/>
  <c r="H1625" i="1" s="1"/>
  <c r="G1626" i="1"/>
  <c r="O1625" i="1"/>
  <c r="M1625" i="1"/>
  <c r="I1625" i="1"/>
  <c r="G1625" i="1"/>
  <c r="M1624" i="1"/>
  <c r="J1624" i="1"/>
  <c r="J1623" i="1" s="1"/>
  <c r="G1624" i="1"/>
  <c r="O1623" i="1"/>
  <c r="O1622" i="1" s="1"/>
  <c r="N1623" i="1"/>
  <c r="M1623" i="1"/>
  <c r="M1622" i="1" s="1"/>
  <c r="L1623" i="1"/>
  <c r="L1622" i="1" s="1"/>
  <c r="K1623" i="1"/>
  <c r="K1622" i="1" s="1"/>
  <c r="I1623" i="1"/>
  <c r="H1623" i="1"/>
  <c r="G1623" i="1"/>
  <c r="N1622" i="1"/>
  <c r="J1622" i="1"/>
  <c r="I1622" i="1"/>
  <c r="H1622" i="1"/>
  <c r="G1622" i="1"/>
  <c r="M1621" i="1"/>
  <c r="M1620" i="1" s="1"/>
  <c r="M1619" i="1" s="1"/>
  <c r="J1621" i="1"/>
  <c r="G1621" i="1"/>
  <c r="O1620" i="1"/>
  <c r="N1620" i="1"/>
  <c r="N1619" i="1" s="1"/>
  <c r="L1620" i="1"/>
  <c r="K1620" i="1"/>
  <c r="J1620" i="1"/>
  <c r="J1619" i="1" s="1"/>
  <c r="I1620" i="1"/>
  <c r="H1620" i="1"/>
  <c r="G1620" i="1"/>
  <c r="O1619" i="1"/>
  <c r="L1619" i="1"/>
  <c r="K1619" i="1"/>
  <c r="I1619" i="1"/>
  <c r="H1619" i="1"/>
  <c r="G1619" i="1"/>
  <c r="M1618" i="1"/>
  <c r="J1618" i="1"/>
  <c r="J1617" i="1" s="1"/>
  <c r="J1616" i="1" s="1"/>
  <c r="G1618" i="1"/>
  <c r="O1617" i="1"/>
  <c r="O1616" i="1" s="1"/>
  <c r="N1617" i="1"/>
  <c r="M1617" i="1"/>
  <c r="L1617" i="1"/>
  <c r="K1617" i="1"/>
  <c r="K1616" i="1" s="1"/>
  <c r="I1617" i="1"/>
  <c r="H1617" i="1"/>
  <c r="G1617" i="1"/>
  <c r="G1616" i="1" s="1"/>
  <c r="N1616" i="1"/>
  <c r="M1616" i="1"/>
  <c r="L1616" i="1"/>
  <c r="I1616" i="1"/>
  <c r="H1616" i="1"/>
  <c r="H1608" i="1" s="1"/>
  <c r="O1615" i="1"/>
  <c r="M1615" i="1"/>
  <c r="M1614" i="1" s="1"/>
  <c r="L1615" i="1"/>
  <c r="G1615" i="1"/>
  <c r="O1614" i="1"/>
  <c r="N1614" i="1"/>
  <c r="K1614" i="1"/>
  <c r="I1614" i="1"/>
  <c r="H1614" i="1"/>
  <c r="G1614" i="1"/>
  <c r="M1613" i="1"/>
  <c r="M1612" i="1" s="1"/>
  <c r="J1613" i="1"/>
  <c r="G1613" i="1"/>
  <c r="O1612" i="1"/>
  <c r="N1612" i="1"/>
  <c r="L1612" i="1"/>
  <c r="K1612" i="1"/>
  <c r="J1612" i="1"/>
  <c r="I1612" i="1"/>
  <c r="H1612" i="1"/>
  <c r="G1612" i="1"/>
  <c r="M1611" i="1"/>
  <c r="M1610" i="1" s="1"/>
  <c r="J1611" i="1"/>
  <c r="G1611" i="1"/>
  <c r="O1610" i="1"/>
  <c r="N1610" i="1"/>
  <c r="L1610" i="1"/>
  <c r="K1610" i="1"/>
  <c r="J1610" i="1"/>
  <c r="I1610" i="1"/>
  <c r="H1610" i="1"/>
  <c r="G1610" i="1"/>
  <c r="O1609" i="1"/>
  <c r="K1609" i="1"/>
  <c r="I1609" i="1"/>
  <c r="H1609" i="1"/>
  <c r="G1609" i="1"/>
  <c r="I1608" i="1"/>
  <c r="O1607" i="1"/>
  <c r="M1607" i="1"/>
  <c r="M1606" i="1" s="1"/>
  <c r="M1603" i="1" s="1"/>
  <c r="M1602" i="1" s="1"/>
  <c r="L1607" i="1"/>
  <c r="I1607" i="1"/>
  <c r="G1607" i="1"/>
  <c r="O1606" i="1"/>
  <c r="N1606" i="1"/>
  <c r="K1606" i="1"/>
  <c r="I1606" i="1"/>
  <c r="H1606" i="1"/>
  <c r="G1606" i="1"/>
  <c r="M1605" i="1"/>
  <c r="J1605" i="1"/>
  <c r="J1604" i="1" s="1"/>
  <c r="G1605" i="1"/>
  <c r="O1604" i="1"/>
  <c r="O1603" i="1" s="1"/>
  <c r="O1602" i="1" s="1"/>
  <c r="N1604" i="1"/>
  <c r="M1604" i="1"/>
  <c r="L1604" i="1"/>
  <c r="K1604" i="1"/>
  <c r="K1603" i="1" s="1"/>
  <c r="K1602" i="1" s="1"/>
  <c r="I1604" i="1"/>
  <c r="H1604" i="1"/>
  <c r="G1604" i="1"/>
  <c r="N1603" i="1"/>
  <c r="I1603" i="1"/>
  <c r="H1603" i="1"/>
  <c r="H1602" i="1" s="1"/>
  <c r="N1602" i="1"/>
  <c r="I1602" i="1"/>
  <c r="M1601" i="1"/>
  <c r="J1601" i="1"/>
  <c r="J1600" i="1" s="1"/>
  <c r="J1597" i="1" s="1"/>
  <c r="G1601" i="1"/>
  <c r="O1600" i="1"/>
  <c r="N1600" i="1"/>
  <c r="M1600" i="1"/>
  <c r="M1597" i="1" s="1"/>
  <c r="M1596" i="1" s="1"/>
  <c r="L1600" i="1"/>
  <c r="K1600" i="1"/>
  <c r="I1600" i="1"/>
  <c r="I1597" i="1" s="1"/>
  <c r="I1596" i="1" s="1"/>
  <c r="H1600" i="1"/>
  <c r="G1600" i="1"/>
  <c r="O1599" i="1"/>
  <c r="O1598" i="1" s="1"/>
  <c r="O1597" i="1" s="1"/>
  <c r="O1596" i="1" s="1"/>
  <c r="M1599" i="1"/>
  <c r="M1598" i="1" s="1"/>
  <c r="L1599" i="1"/>
  <c r="J1599" i="1"/>
  <c r="I1599" i="1"/>
  <c r="G1599" i="1"/>
  <c r="G1598" i="1" s="1"/>
  <c r="G1597" i="1" s="1"/>
  <c r="G1596" i="1" s="1"/>
  <c r="N1598" i="1"/>
  <c r="L1598" i="1"/>
  <c r="L1597" i="1" s="1"/>
  <c r="L1596" i="1" s="1"/>
  <c r="K1598" i="1"/>
  <c r="J1598" i="1"/>
  <c r="I1598" i="1"/>
  <c r="H1598" i="1"/>
  <c r="H1597" i="1" s="1"/>
  <c r="H1596" i="1" s="1"/>
  <c r="N1597" i="1"/>
  <c r="K1597" i="1"/>
  <c r="N1596" i="1"/>
  <c r="K1596" i="1"/>
  <c r="J1596" i="1"/>
  <c r="M1594" i="1"/>
  <c r="J1594" i="1"/>
  <c r="J1593" i="1" s="1"/>
  <c r="J1592" i="1" s="1"/>
  <c r="G1594" i="1"/>
  <c r="O1593" i="1"/>
  <c r="O1592" i="1" s="1"/>
  <c r="O1585" i="1" s="1"/>
  <c r="O1584" i="1" s="1"/>
  <c r="N1593" i="1"/>
  <c r="M1593" i="1"/>
  <c r="L1593" i="1"/>
  <c r="K1593" i="1"/>
  <c r="K1592" i="1" s="1"/>
  <c r="I1593" i="1"/>
  <c r="H1593" i="1"/>
  <c r="G1593" i="1"/>
  <c r="G1592" i="1" s="1"/>
  <c r="N1592" i="1"/>
  <c r="M1592" i="1"/>
  <c r="L1592" i="1"/>
  <c r="I1592" i="1"/>
  <c r="H1592" i="1"/>
  <c r="M1591" i="1"/>
  <c r="J1591" i="1"/>
  <c r="J1590" i="1" s="1"/>
  <c r="J1589" i="1" s="1"/>
  <c r="G1591" i="1"/>
  <c r="G1590" i="1" s="1"/>
  <c r="G1589" i="1" s="1"/>
  <c r="O1590" i="1"/>
  <c r="N1590" i="1"/>
  <c r="M1590" i="1"/>
  <c r="L1590" i="1"/>
  <c r="L1589" i="1" s="1"/>
  <c r="L1585" i="1" s="1"/>
  <c r="K1590" i="1"/>
  <c r="I1590" i="1"/>
  <c r="H1590" i="1"/>
  <c r="H1589" i="1" s="1"/>
  <c r="O1589" i="1"/>
  <c r="N1589" i="1"/>
  <c r="M1589" i="1"/>
  <c r="K1589" i="1"/>
  <c r="I1589" i="1"/>
  <c r="M1588" i="1"/>
  <c r="J1588" i="1"/>
  <c r="J1587" i="1" s="1"/>
  <c r="J1586" i="1" s="1"/>
  <c r="G1588" i="1"/>
  <c r="O1587" i="1"/>
  <c r="N1587" i="1"/>
  <c r="M1587" i="1"/>
  <c r="M1586" i="1" s="1"/>
  <c r="L1587" i="1"/>
  <c r="K1587" i="1"/>
  <c r="I1587" i="1"/>
  <c r="I1586" i="1" s="1"/>
  <c r="H1587" i="1"/>
  <c r="G1587" i="1"/>
  <c r="O1586" i="1"/>
  <c r="N1586" i="1"/>
  <c r="L1586" i="1"/>
  <c r="K1586" i="1"/>
  <c r="H1586" i="1"/>
  <c r="G1586" i="1"/>
  <c r="K1585" i="1"/>
  <c r="K1584" i="1" s="1"/>
  <c r="G1585" i="1"/>
  <c r="G1584" i="1" s="1"/>
  <c r="L1584" i="1"/>
  <c r="M1583" i="1"/>
  <c r="J1583" i="1"/>
  <c r="J1582" i="1" s="1"/>
  <c r="J1581" i="1" s="1"/>
  <c r="G1583" i="1"/>
  <c r="G1582" i="1" s="1"/>
  <c r="G1581" i="1" s="1"/>
  <c r="G1580" i="1" s="1"/>
  <c r="O1582" i="1"/>
  <c r="N1582" i="1"/>
  <c r="M1582" i="1"/>
  <c r="L1582" i="1"/>
  <c r="L1581" i="1" s="1"/>
  <c r="L1580" i="1" s="1"/>
  <c r="K1582" i="1"/>
  <c r="I1582" i="1"/>
  <c r="H1582" i="1"/>
  <c r="H1581" i="1" s="1"/>
  <c r="H1580" i="1" s="1"/>
  <c r="O1581" i="1"/>
  <c r="N1581" i="1"/>
  <c r="M1581" i="1"/>
  <c r="M1580" i="1" s="1"/>
  <c r="K1581" i="1"/>
  <c r="I1581" i="1"/>
  <c r="I1580" i="1" s="1"/>
  <c r="O1580" i="1"/>
  <c r="N1580" i="1"/>
  <c r="K1580" i="1"/>
  <c r="J1580" i="1"/>
  <c r="M1579" i="1"/>
  <c r="M1578" i="1" s="1"/>
  <c r="M1577" i="1" s="1"/>
  <c r="J1579" i="1"/>
  <c r="G1579" i="1"/>
  <c r="O1578" i="1"/>
  <c r="N1578" i="1"/>
  <c r="N1577" i="1" s="1"/>
  <c r="L1578" i="1"/>
  <c r="K1578" i="1"/>
  <c r="J1578" i="1"/>
  <c r="J1577" i="1" s="1"/>
  <c r="I1578" i="1"/>
  <c r="H1578" i="1"/>
  <c r="G1578" i="1"/>
  <c r="O1577" i="1"/>
  <c r="O1564" i="1" s="1"/>
  <c r="L1577" i="1"/>
  <c r="K1577" i="1"/>
  <c r="I1577" i="1"/>
  <c r="H1577" i="1"/>
  <c r="G1577" i="1"/>
  <c r="M1576" i="1"/>
  <c r="J1576" i="1"/>
  <c r="J1575" i="1" s="1"/>
  <c r="J1574" i="1" s="1"/>
  <c r="G1576" i="1"/>
  <c r="O1575" i="1"/>
  <c r="O1574" i="1" s="1"/>
  <c r="N1575" i="1"/>
  <c r="M1575" i="1"/>
  <c r="L1575" i="1"/>
  <c r="K1575" i="1"/>
  <c r="K1574" i="1" s="1"/>
  <c r="I1575" i="1"/>
  <c r="H1575" i="1"/>
  <c r="G1575" i="1"/>
  <c r="G1574" i="1" s="1"/>
  <c r="N1574" i="1"/>
  <c r="M1574" i="1"/>
  <c r="L1574" i="1"/>
  <c r="I1574" i="1"/>
  <c r="H1574" i="1"/>
  <c r="M1573" i="1"/>
  <c r="J1573" i="1"/>
  <c r="J1572" i="1" s="1"/>
  <c r="J1571" i="1" s="1"/>
  <c r="G1573" i="1"/>
  <c r="G1572" i="1" s="1"/>
  <c r="G1571" i="1" s="1"/>
  <c r="O1572" i="1"/>
  <c r="N1572" i="1"/>
  <c r="M1572" i="1"/>
  <c r="L1572" i="1"/>
  <c r="L1571" i="1" s="1"/>
  <c r="K1572" i="1"/>
  <c r="I1572" i="1"/>
  <c r="H1572" i="1"/>
  <c r="H1571" i="1" s="1"/>
  <c r="H1564" i="1" s="1"/>
  <c r="H1541" i="1" s="1"/>
  <c r="O1571" i="1"/>
  <c r="N1571" i="1"/>
  <c r="M1571" i="1"/>
  <c r="K1571" i="1"/>
  <c r="I1571" i="1"/>
  <c r="I1564" i="1" s="1"/>
  <c r="M1570" i="1"/>
  <c r="J1570" i="1"/>
  <c r="J1569" i="1" s="1"/>
  <c r="G1570" i="1"/>
  <c r="O1569" i="1"/>
  <c r="N1569" i="1"/>
  <c r="M1569" i="1"/>
  <c r="M1568" i="1" s="1"/>
  <c r="L1569" i="1"/>
  <c r="K1569" i="1"/>
  <c r="I1569" i="1"/>
  <c r="I1568" i="1" s="1"/>
  <c r="H1569" i="1"/>
  <c r="G1569" i="1"/>
  <c r="O1568" i="1"/>
  <c r="N1568" i="1"/>
  <c r="L1568" i="1"/>
  <c r="K1568" i="1"/>
  <c r="J1568" i="1"/>
  <c r="H1568" i="1"/>
  <c r="G1568" i="1"/>
  <c r="M1567" i="1"/>
  <c r="M1566" i="1" s="1"/>
  <c r="M1565" i="1" s="1"/>
  <c r="J1567" i="1"/>
  <c r="G1567" i="1"/>
  <c r="O1566" i="1"/>
  <c r="N1566" i="1"/>
  <c r="N1565" i="1" s="1"/>
  <c r="L1566" i="1"/>
  <c r="K1566" i="1"/>
  <c r="J1566" i="1"/>
  <c r="J1565" i="1" s="1"/>
  <c r="I1566" i="1"/>
  <c r="H1566" i="1"/>
  <c r="G1566" i="1"/>
  <c r="O1565" i="1"/>
  <c r="L1565" i="1"/>
  <c r="K1565" i="1"/>
  <c r="I1565" i="1"/>
  <c r="H1565" i="1"/>
  <c r="G1565" i="1"/>
  <c r="L1564" i="1"/>
  <c r="M1563" i="1"/>
  <c r="J1563" i="1"/>
  <c r="J1562" i="1" s="1"/>
  <c r="J1561" i="1" s="1"/>
  <c r="G1563" i="1"/>
  <c r="G1562" i="1" s="1"/>
  <c r="G1561" i="1" s="1"/>
  <c r="O1562" i="1"/>
  <c r="N1562" i="1"/>
  <c r="M1562" i="1"/>
  <c r="L1562" i="1"/>
  <c r="L1561" i="1" s="1"/>
  <c r="K1562" i="1"/>
  <c r="I1562" i="1"/>
  <c r="H1562" i="1"/>
  <c r="H1561" i="1" s="1"/>
  <c r="O1561" i="1"/>
  <c r="N1561" i="1"/>
  <c r="M1561" i="1"/>
  <c r="K1561" i="1"/>
  <c r="I1561" i="1"/>
  <c r="M1560" i="1"/>
  <c r="J1560" i="1"/>
  <c r="J1559" i="1" s="1"/>
  <c r="G1560" i="1"/>
  <c r="O1559" i="1"/>
  <c r="N1559" i="1"/>
  <c r="M1559" i="1"/>
  <c r="M1558" i="1" s="1"/>
  <c r="L1559" i="1"/>
  <c r="K1559" i="1"/>
  <c r="I1559" i="1"/>
  <c r="I1558" i="1" s="1"/>
  <c r="H1559" i="1"/>
  <c r="G1559" i="1"/>
  <c r="O1558" i="1"/>
  <c r="N1558" i="1"/>
  <c r="L1558" i="1"/>
  <c r="K1558" i="1"/>
  <c r="J1558" i="1"/>
  <c r="H1558" i="1"/>
  <c r="G1558" i="1"/>
  <c r="M1557" i="1"/>
  <c r="M1556" i="1" s="1"/>
  <c r="M1555" i="1" s="1"/>
  <c r="M1554" i="1" s="1"/>
  <c r="M1550" i="1" s="1"/>
  <c r="J1557" i="1"/>
  <c r="G1557" i="1"/>
  <c r="O1556" i="1"/>
  <c r="N1556" i="1"/>
  <c r="N1555" i="1" s="1"/>
  <c r="N1554" i="1" s="1"/>
  <c r="N1550" i="1" s="1"/>
  <c r="L1556" i="1"/>
  <c r="K1556" i="1"/>
  <c r="J1556" i="1"/>
  <c r="J1555" i="1" s="1"/>
  <c r="J1554" i="1" s="1"/>
  <c r="I1556" i="1"/>
  <c r="H1556" i="1"/>
  <c r="G1556" i="1"/>
  <c r="O1555" i="1"/>
  <c r="O1554" i="1" s="1"/>
  <c r="O1550" i="1" s="1"/>
  <c r="L1555" i="1"/>
  <c r="K1555" i="1"/>
  <c r="K1554" i="1" s="1"/>
  <c r="K1550" i="1" s="1"/>
  <c r="I1555" i="1"/>
  <c r="H1555" i="1"/>
  <c r="G1555" i="1"/>
  <c r="G1554" i="1" s="1"/>
  <c r="G1550" i="1" s="1"/>
  <c r="L1554" i="1"/>
  <c r="L1550" i="1" s="1"/>
  <c r="L1541" i="1" s="1"/>
  <c r="I1554" i="1"/>
  <c r="I1550" i="1" s="1"/>
  <c r="H1554" i="1"/>
  <c r="H1550" i="1" s="1"/>
  <c r="M1553" i="1"/>
  <c r="J1553" i="1"/>
  <c r="J1552" i="1" s="1"/>
  <c r="J1551" i="1" s="1"/>
  <c r="G1553" i="1"/>
  <c r="G1552" i="1" s="1"/>
  <c r="G1551" i="1" s="1"/>
  <c r="O1552" i="1"/>
  <c r="N1552" i="1"/>
  <c r="M1552" i="1"/>
  <c r="L1552" i="1"/>
  <c r="L1551" i="1" s="1"/>
  <c r="K1552" i="1"/>
  <c r="I1552" i="1"/>
  <c r="H1552" i="1"/>
  <c r="H1551" i="1" s="1"/>
  <c r="O1551" i="1"/>
  <c r="N1551" i="1"/>
  <c r="M1551" i="1"/>
  <c r="K1551" i="1"/>
  <c r="I1551" i="1"/>
  <c r="J1550" i="1"/>
  <c r="M1549" i="1"/>
  <c r="M1548" i="1" s="1"/>
  <c r="M1547" i="1" s="1"/>
  <c r="M1543" i="1" s="1"/>
  <c r="M1542" i="1" s="1"/>
  <c r="J1549" i="1"/>
  <c r="G1549" i="1"/>
  <c r="O1548" i="1"/>
  <c r="N1548" i="1"/>
  <c r="N1547" i="1" s="1"/>
  <c r="N1543" i="1" s="1"/>
  <c r="N1542" i="1" s="1"/>
  <c r="L1548" i="1"/>
  <c r="K1548" i="1"/>
  <c r="J1548" i="1"/>
  <c r="J1547" i="1" s="1"/>
  <c r="J1543" i="1" s="1"/>
  <c r="J1542" i="1" s="1"/>
  <c r="I1548" i="1"/>
  <c r="H1548" i="1"/>
  <c r="G1548" i="1"/>
  <c r="O1547" i="1"/>
  <c r="L1547" i="1"/>
  <c r="K1547" i="1"/>
  <c r="I1547" i="1"/>
  <c r="H1547" i="1"/>
  <c r="G1547" i="1"/>
  <c r="M1546" i="1"/>
  <c r="J1546" i="1"/>
  <c r="J1545" i="1" s="1"/>
  <c r="J1544" i="1" s="1"/>
  <c r="G1546" i="1"/>
  <c r="O1545" i="1"/>
  <c r="O1544" i="1" s="1"/>
  <c r="O1543" i="1" s="1"/>
  <c r="O1542" i="1" s="1"/>
  <c r="O1541" i="1" s="1"/>
  <c r="N1545" i="1"/>
  <c r="M1545" i="1"/>
  <c r="L1545" i="1"/>
  <c r="K1545" i="1"/>
  <c r="K1544" i="1" s="1"/>
  <c r="K1543" i="1" s="1"/>
  <c r="K1542" i="1" s="1"/>
  <c r="I1545" i="1"/>
  <c r="H1545" i="1"/>
  <c r="G1545" i="1"/>
  <c r="G1544" i="1" s="1"/>
  <c r="N1544" i="1"/>
  <c r="M1544" i="1"/>
  <c r="L1544" i="1"/>
  <c r="L1543" i="1" s="1"/>
  <c r="L1542" i="1" s="1"/>
  <c r="I1544" i="1"/>
  <c r="H1544" i="1"/>
  <c r="H1543" i="1" s="1"/>
  <c r="H1542" i="1" s="1"/>
  <c r="I1543" i="1"/>
  <c r="I1542" i="1" s="1"/>
  <c r="M1540" i="1"/>
  <c r="J1540" i="1"/>
  <c r="G1540" i="1"/>
  <c r="G1539" i="1" s="1"/>
  <c r="G1538" i="1" s="1"/>
  <c r="G1537" i="1" s="1"/>
  <c r="O1539" i="1"/>
  <c r="O1538" i="1" s="1"/>
  <c r="O1537" i="1" s="1"/>
  <c r="N1539" i="1"/>
  <c r="M1539" i="1"/>
  <c r="L1539" i="1"/>
  <c r="K1539" i="1"/>
  <c r="K1538" i="1" s="1"/>
  <c r="K1537" i="1" s="1"/>
  <c r="J1539" i="1"/>
  <c r="I1539" i="1"/>
  <c r="H1539" i="1"/>
  <c r="H1538" i="1" s="1"/>
  <c r="H1537" i="1" s="1"/>
  <c r="N1538" i="1"/>
  <c r="M1538" i="1"/>
  <c r="M1537" i="1" s="1"/>
  <c r="L1538" i="1"/>
  <c r="L1537" i="1" s="1"/>
  <c r="J1538" i="1"/>
  <c r="I1538" i="1"/>
  <c r="N1537" i="1"/>
  <c r="J1537" i="1"/>
  <c r="I1537" i="1"/>
  <c r="M1536" i="1"/>
  <c r="M1535" i="1" s="1"/>
  <c r="M1534" i="1" s="1"/>
  <c r="J1536" i="1"/>
  <c r="G1536" i="1"/>
  <c r="O1535" i="1"/>
  <c r="N1535" i="1"/>
  <c r="N1534" i="1" s="1"/>
  <c r="L1535" i="1"/>
  <c r="K1535" i="1"/>
  <c r="J1535" i="1"/>
  <c r="I1535" i="1"/>
  <c r="I1534" i="1" s="1"/>
  <c r="H1535" i="1"/>
  <c r="G1535" i="1"/>
  <c r="O1534" i="1"/>
  <c r="L1534" i="1"/>
  <c r="K1534" i="1"/>
  <c r="J1534" i="1"/>
  <c r="J1530" i="1" s="1"/>
  <c r="H1534" i="1"/>
  <c r="G1534" i="1"/>
  <c r="M1533" i="1"/>
  <c r="M1532" i="1" s="1"/>
  <c r="J1533" i="1"/>
  <c r="H1533" i="1"/>
  <c r="G1533" i="1"/>
  <c r="O1532" i="1"/>
  <c r="O1531" i="1" s="1"/>
  <c r="N1532" i="1"/>
  <c r="L1532" i="1"/>
  <c r="K1532" i="1"/>
  <c r="K1531" i="1" s="1"/>
  <c r="J1532" i="1"/>
  <c r="I1532" i="1"/>
  <c r="H1532" i="1"/>
  <c r="G1532" i="1"/>
  <c r="G1531" i="1" s="1"/>
  <c r="N1531" i="1"/>
  <c r="M1531" i="1"/>
  <c r="L1531" i="1"/>
  <c r="J1531" i="1"/>
  <c r="I1531" i="1"/>
  <c r="H1531" i="1"/>
  <c r="H1530" i="1" s="1"/>
  <c r="I1530" i="1"/>
  <c r="M1529" i="1"/>
  <c r="J1529" i="1"/>
  <c r="J1528" i="1" s="1"/>
  <c r="G1529" i="1"/>
  <c r="O1528" i="1"/>
  <c r="N1528" i="1"/>
  <c r="M1528" i="1"/>
  <c r="L1528" i="1"/>
  <c r="K1528" i="1"/>
  <c r="I1528" i="1"/>
  <c r="I1525" i="1" s="1"/>
  <c r="H1528" i="1"/>
  <c r="G1528" i="1"/>
  <c r="N1527" i="1"/>
  <c r="M1527" i="1"/>
  <c r="M1526" i="1" s="1"/>
  <c r="M1525" i="1" s="1"/>
  <c r="J1527" i="1"/>
  <c r="G1527" i="1"/>
  <c r="O1526" i="1"/>
  <c r="N1526" i="1"/>
  <c r="N1525" i="1" s="1"/>
  <c r="N1524" i="1" s="1"/>
  <c r="L1526" i="1"/>
  <c r="K1526" i="1"/>
  <c r="K1525" i="1" s="1"/>
  <c r="K1524" i="1" s="1"/>
  <c r="K1523" i="1" s="1"/>
  <c r="J1526" i="1"/>
  <c r="I1526" i="1"/>
  <c r="H1526" i="1"/>
  <c r="G1526" i="1"/>
  <c r="G1525" i="1" s="1"/>
  <c r="G1524" i="1" s="1"/>
  <c r="G1523" i="1" s="1"/>
  <c r="O1525" i="1"/>
  <c r="O1524" i="1" s="1"/>
  <c r="O1523" i="1" s="1"/>
  <c r="L1525" i="1"/>
  <c r="H1525" i="1"/>
  <c r="H1524" i="1" s="1"/>
  <c r="H1523" i="1" s="1"/>
  <c r="H1522" i="1" s="1"/>
  <c r="M1524" i="1"/>
  <c r="L1524" i="1"/>
  <c r="L1523" i="1" s="1"/>
  <c r="I1524" i="1"/>
  <c r="I1523" i="1" s="1"/>
  <c r="I1522" i="1" s="1"/>
  <c r="N1523" i="1"/>
  <c r="M1523" i="1"/>
  <c r="M1521" i="1"/>
  <c r="J1521" i="1"/>
  <c r="G1521" i="1"/>
  <c r="O1520" i="1"/>
  <c r="N1520" i="1"/>
  <c r="M1520" i="1"/>
  <c r="M1519" i="1" s="1"/>
  <c r="M1518" i="1" s="1"/>
  <c r="M1517" i="1" s="1"/>
  <c r="L1520" i="1"/>
  <c r="K1520" i="1"/>
  <c r="J1520" i="1"/>
  <c r="I1520" i="1"/>
  <c r="I1519" i="1" s="1"/>
  <c r="I1518" i="1" s="1"/>
  <c r="I1517" i="1" s="1"/>
  <c r="H1520" i="1"/>
  <c r="G1520" i="1"/>
  <c r="O1519" i="1"/>
  <c r="N1519" i="1"/>
  <c r="N1518" i="1" s="1"/>
  <c r="N1517" i="1" s="1"/>
  <c r="L1519" i="1"/>
  <c r="K1519" i="1"/>
  <c r="J1519" i="1"/>
  <c r="J1518" i="1" s="1"/>
  <c r="J1517" i="1" s="1"/>
  <c r="H1519" i="1"/>
  <c r="G1519" i="1"/>
  <c r="O1518" i="1"/>
  <c r="O1517" i="1" s="1"/>
  <c r="L1518" i="1"/>
  <c r="K1518" i="1"/>
  <c r="K1517" i="1" s="1"/>
  <c r="H1518" i="1"/>
  <c r="G1518" i="1"/>
  <c r="G1517" i="1" s="1"/>
  <c r="L1517" i="1"/>
  <c r="H1517" i="1"/>
  <c r="M1515" i="1"/>
  <c r="J1515" i="1"/>
  <c r="J1514" i="1" s="1"/>
  <c r="G1515" i="1"/>
  <c r="O1514" i="1"/>
  <c r="N1514" i="1"/>
  <c r="M1514" i="1"/>
  <c r="M1513" i="1" s="1"/>
  <c r="M1512" i="1" s="1"/>
  <c r="L1514" i="1"/>
  <c r="K1514" i="1"/>
  <c r="I1514" i="1"/>
  <c r="I1513" i="1" s="1"/>
  <c r="I1512" i="1" s="1"/>
  <c r="H1514" i="1"/>
  <c r="G1514" i="1"/>
  <c r="O1513" i="1"/>
  <c r="N1513" i="1"/>
  <c r="N1512" i="1" s="1"/>
  <c r="L1513" i="1"/>
  <c r="K1513" i="1"/>
  <c r="J1513" i="1"/>
  <c r="J1512" i="1" s="1"/>
  <c r="H1513" i="1"/>
  <c r="G1513" i="1"/>
  <c r="O1512" i="1"/>
  <c r="L1512" i="1"/>
  <c r="K1512" i="1"/>
  <c r="H1512" i="1"/>
  <c r="G1512" i="1"/>
  <c r="M1511" i="1"/>
  <c r="J1511" i="1"/>
  <c r="J1510" i="1" s="1"/>
  <c r="J1509" i="1" s="1"/>
  <c r="G1511" i="1"/>
  <c r="O1510" i="1"/>
  <c r="O1509" i="1" s="1"/>
  <c r="N1510" i="1"/>
  <c r="M1510" i="1"/>
  <c r="L1510" i="1"/>
  <c r="K1510" i="1"/>
  <c r="K1509" i="1" s="1"/>
  <c r="I1510" i="1"/>
  <c r="H1510" i="1"/>
  <c r="G1510" i="1"/>
  <c r="G1509" i="1" s="1"/>
  <c r="N1509" i="1"/>
  <c r="M1509" i="1"/>
  <c r="L1509" i="1"/>
  <c r="I1509" i="1"/>
  <c r="H1509" i="1"/>
  <c r="M1508" i="1"/>
  <c r="J1508" i="1"/>
  <c r="J1507" i="1" s="1"/>
  <c r="J1506" i="1" s="1"/>
  <c r="G1508" i="1"/>
  <c r="G1507" i="1" s="1"/>
  <c r="G1506" i="1" s="1"/>
  <c r="O1507" i="1"/>
  <c r="N1507" i="1"/>
  <c r="M1507" i="1"/>
  <c r="L1507" i="1"/>
  <c r="L1506" i="1" s="1"/>
  <c r="K1507" i="1"/>
  <c r="I1507" i="1"/>
  <c r="H1507" i="1"/>
  <c r="H1506" i="1" s="1"/>
  <c r="O1506" i="1"/>
  <c r="N1506" i="1"/>
  <c r="M1506" i="1"/>
  <c r="K1506" i="1"/>
  <c r="I1506" i="1"/>
  <c r="O1505" i="1"/>
  <c r="N1505" i="1"/>
  <c r="N1504" i="1" s="1"/>
  <c r="N1501" i="1" s="1"/>
  <c r="L1505" i="1"/>
  <c r="K1505" i="1"/>
  <c r="I1505" i="1"/>
  <c r="O1504" i="1"/>
  <c r="O1501" i="1" s="1"/>
  <c r="O1498" i="1" s="1"/>
  <c r="L1504" i="1"/>
  <c r="K1504" i="1"/>
  <c r="K1501" i="1" s="1"/>
  <c r="K1498" i="1" s="1"/>
  <c r="I1504" i="1"/>
  <c r="H1504" i="1"/>
  <c r="M1503" i="1"/>
  <c r="J1503" i="1"/>
  <c r="J1502" i="1" s="1"/>
  <c r="J1501" i="1" s="1"/>
  <c r="G1503" i="1"/>
  <c r="G1502" i="1" s="1"/>
  <c r="G1501" i="1" s="1"/>
  <c r="G1498" i="1" s="1"/>
  <c r="O1502" i="1"/>
  <c r="N1502" i="1"/>
  <c r="M1502" i="1"/>
  <c r="L1502" i="1"/>
  <c r="L1501" i="1" s="1"/>
  <c r="K1502" i="1"/>
  <c r="I1502" i="1"/>
  <c r="H1502" i="1"/>
  <c r="H1501" i="1" s="1"/>
  <c r="M1501" i="1"/>
  <c r="I1501" i="1"/>
  <c r="M1500" i="1"/>
  <c r="J1500" i="1"/>
  <c r="J1499" i="1" s="1"/>
  <c r="G1500" i="1"/>
  <c r="O1499" i="1"/>
  <c r="N1499" i="1"/>
  <c r="M1499" i="1"/>
  <c r="M1498" i="1" s="1"/>
  <c r="L1499" i="1"/>
  <c r="K1499" i="1"/>
  <c r="I1499" i="1"/>
  <c r="I1498" i="1" s="1"/>
  <c r="H1499" i="1"/>
  <c r="G1499" i="1"/>
  <c r="N1498" i="1"/>
  <c r="J1498" i="1"/>
  <c r="M1497" i="1"/>
  <c r="M1496" i="1" s="1"/>
  <c r="M1495" i="1" s="1"/>
  <c r="J1497" i="1"/>
  <c r="G1497" i="1"/>
  <c r="O1496" i="1"/>
  <c r="N1496" i="1"/>
  <c r="N1495" i="1" s="1"/>
  <c r="L1496" i="1"/>
  <c r="K1496" i="1"/>
  <c r="J1496" i="1"/>
  <c r="J1495" i="1" s="1"/>
  <c r="I1496" i="1"/>
  <c r="H1496" i="1"/>
  <c r="G1496" i="1"/>
  <c r="O1495" i="1"/>
  <c r="L1495" i="1"/>
  <c r="K1495" i="1"/>
  <c r="I1495" i="1"/>
  <c r="H1495" i="1"/>
  <c r="G1495" i="1"/>
  <c r="M1494" i="1"/>
  <c r="J1494" i="1"/>
  <c r="J1493" i="1" s="1"/>
  <c r="G1494" i="1"/>
  <c r="O1493" i="1"/>
  <c r="N1493" i="1"/>
  <c r="M1493" i="1"/>
  <c r="L1493" i="1"/>
  <c r="K1493" i="1"/>
  <c r="I1493" i="1"/>
  <c r="H1493" i="1"/>
  <c r="G1493" i="1"/>
  <c r="M1492" i="1"/>
  <c r="J1492" i="1"/>
  <c r="J1491" i="1" s="1"/>
  <c r="G1492" i="1"/>
  <c r="O1491" i="1"/>
  <c r="O1488" i="1" s="1"/>
  <c r="N1491" i="1"/>
  <c r="M1491" i="1"/>
  <c r="L1491" i="1"/>
  <c r="K1491" i="1"/>
  <c r="K1488" i="1" s="1"/>
  <c r="K1484" i="1" s="1"/>
  <c r="I1491" i="1"/>
  <c r="H1491" i="1"/>
  <c r="G1491" i="1"/>
  <c r="N1490" i="1"/>
  <c r="M1490" i="1"/>
  <c r="J1490" i="1"/>
  <c r="J1489" i="1" s="1"/>
  <c r="G1490" i="1"/>
  <c r="G1489" i="1" s="1"/>
  <c r="O1489" i="1"/>
  <c r="N1489" i="1"/>
  <c r="M1489" i="1"/>
  <c r="L1489" i="1"/>
  <c r="L1488" i="1" s="1"/>
  <c r="K1489" i="1"/>
  <c r="I1489" i="1"/>
  <c r="H1489" i="1"/>
  <c r="H1488" i="1" s="1"/>
  <c r="N1488" i="1"/>
  <c r="M1488" i="1"/>
  <c r="I1488" i="1"/>
  <c r="M1487" i="1"/>
  <c r="J1487" i="1"/>
  <c r="J1486" i="1" s="1"/>
  <c r="J1485" i="1" s="1"/>
  <c r="G1487" i="1"/>
  <c r="O1486" i="1"/>
  <c r="N1486" i="1"/>
  <c r="M1486" i="1"/>
  <c r="M1485" i="1" s="1"/>
  <c r="L1486" i="1"/>
  <c r="K1486" i="1"/>
  <c r="I1486" i="1"/>
  <c r="I1485" i="1" s="1"/>
  <c r="H1486" i="1"/>
  <c r="G1486" i="1"/>
  <c r="O1485" i="1"/>
  <c r="N1485" i="1"/>
  <c r="L1485" i="1"/>
  <c r="K1485" i="1"/>
  <c r="H1485" i="1"/>
  <c r="G1485" i="1"/>
  <c r="O1484" i="1"/>
  <c r="M1483" i="1"/>
  <c r="J1483" i="1"/>
  <c r="J1482" i="1" s="1"/>
  <c r="J1481" i="1" s="1"/>
  <c r="G1483" i="1"/>
  <c r="O1482" i="1"/>
  <c r="O1481" i="1" s="1"/>
  <c r="O1477" i="1" s="1"/>
  <c r="N1482" i="1"/>
  <c r="M1482" i="1"/>
  <c r="L1482" i="1"/>
  <c r="K1482" i="1"/>
  <c r="K1481" i="1" s="1"/>
  <c r="K1477" i="1" s="1"/>
  <c r="I1482" i="1"/>
  <c r="H1482" i="1"/>
  <c r="G1482" i="1"/>
  <c r="G1481" i="1" s="1"/>
  <c r="N1481" i="1"/>
  <c r="M1481" i="1"/>
  <c r="L1481" i="1"/>
  <c r="I1481" i="1"/>
  <c r="H1481" i="1"/>
  <c r="M1480" i="1"/>
  <c r="J1480" i="1"/>
  <c r="J1479" i="1" s="1"/>
  <c r="J1478" i="1" s="1"/>
  <c r="J1477" i="1" s="1"/>
  <c r="J1476" i="1" s="1"/>
  <c r="G1480" i="1"/>
  <c r="G1479" i="1" s="1"/>
  <c r="G1478" i="1" s="1"/>
  <c r="G1477" i="1" s="1"/>
  <c r="G1476" i="1" s="1"/>
  <c r="O1479" i="1"/>
  <c r="N1479" i="1"/>
  <c r="M1479" i="1"/>
  <c r="L1479" i="1"/>
  <c r="L1478" i="1" s="1"/>
  <c r="K1479" i="1"/>
  <c r="I1479" i="1"/>
  <c r="H1479" i="1"/>
  <c r="H1478" i="1" s="1"/>
  <c r="H1477" i="1" s="1"/>
  <c r="H1476" i="1" s="1"/>
  <c r="O1478" i="1"/>
  <c r="N1478" i="1"/>
  <c r="M1478" i="1"/>
  <c r="M1477" i="1" s="1"/>
  <c r="M1476" i="1" s="1"/>
  <c r="K1478" i="1"/>
  <c r="I1478" i="1"/>
  <c r="I1477" i="1" s="1"/>
  <c r="I1476" i="1" s="1"/>
  <c r="N1477" i="1"/>
  <c r="N1476" i="1" s="1"/>
  <c r="O1476" i="1"/>
  <c r="K1476" i="1"/>
  <c r="M1475" i="1"/>
  <c r="J1475" i="1"/>
  <c r="J1474" i="1" s="1"/>
  <c r="J1473" i="1" s="1"/>
  <c r="G1475" i="1"/>
  <c r="O1474" i="1"/>
  <c r="O1473" i="1" s="1"/>
  <c r="N1474" i="1"/>
  <c r="M1474" i="1"/>
  <c r="L1474" i="1"/>
  <c r="K1474" i="1"/>
  <c r="K1473" i="1" s="1"/>
  <c r="I1474" i="1"/>
  <c r="H1474" i="1"/>
  <c r="G1474" i="1"/>
  <c r="G1473" i="1" s="1"/>
  <c r="N1473" i="1"/>
  <c r="M1473" i="1"/>
  <c r="L1473" i="1"/>
  <c r="I1473" i="1"/>
  <c r="H1473" i="1"/>
  <c r="M1472" i="1"/>
  <c r="J1472" i="1"/>
  <c r="J1471" i="1" s="1"/>
  <c r="J1470" i="1" s="1"/>
  <c r="G1472" i="1"/>
  <c r="G1471" i="1" s="1"/>
  <c r="G1470" i="1" s="1"/>
  <c r="G1466" i="1" s="1"/>
  <c r="O1471" i="1"/>
  <c r="N1471" i="1"/>
  <c r="M1471" i="1"/>
  <c r="L1471" i="1"/>
  <c r="L1470" i="1" s="1"/>
  <c r="K1471" i="1"/>
  <c r="I1471" i="1"/>
  <c r="H1471" i="1"/>
  <c r="H1470" i="1" s="1"/>
  <c r="H1466" i="1" s="1"/>
  <c r="O1470" i="1"/>
  <c r="N1470" i="1"/>
  <c r="M1470" i="1"/>
  <c r="K1470" i="1"/>
  <c r="I1470" i="1"/>
  <c r="M1469" i="1"/>
  <c r="J1469" i="1"/>
  <c r="J1468" i="1" s="1"/>
  <c r="J1467" i="1" s="1"/>
  <c r="G1469" i="1"/>
  <c r="O1468" i="1"/>
  <c r="N1468" i="1"/>
  <c r="M1468" i="1"/>
  <c r="M1467" i="1" s="1"/>
  <c r="M1466" i="1" s="1"/>
  <c r="L1468" i="1"/>
  <c r="K1468" i="1"/>
  <c r="I1468" i="1"/>
  <c r="I1467" i="1" s="1"/>
  <c r="H1468" i="1"/>
  <c r="G1468" i="1"/>
  <c r="O1467" i="1"/>
  <c r="N1467" i="1"/>
  <c r="N1466" i="1" s="1"/>
  <c r="L1467" i="1"/>
  <c r="K1467" i="1"/>
  <c r="H1467" i="1"/>
  <c r="G1467" i="1"/>
  <c r="O1466" i="1"/>
  <c r="K1466" i="1"/>
  <c r="M1465" i="1"/>
  <c r="J1465" i="1"/>
  <c r="J1464" i="1" s="1"/>
  <c r="J1463" i="1" s="1"/>
  <c r="J1462" i="1" s="1"/>
  <c r="G1465" i="1"/>
  <c r="O1464" i="1"/>
  <c r="O1463" i="1" s="1"/>
  <c r="O1462" i="1" s="1"/>
  <c r="N1464" i="1"/>
  <c r="M1464" i="1"/>
  <c r="L1464" i="1"/>
  <c r="K1464" i="1"/>
  <c r="K1463" i="1" s="1"/>
  <c r="K1462" i="1" s="1"/>
  <c r="I1464" i="1"/>
  <c r="H1464" i="1"/>
  <c r="G1464" i="1"/>
  <c r="G1463" i="1" s="1"/>
  <c r="G1462" i="1" s="1"/>
  <c r="N1463" i="1"/>
  <c r="M1463" i="1"/>
  <c r="L1463" i="1"/>
  <c r="L1462" i="1" s="1"/>
  <c r="I1463" i="1"/>
  <c r="H1463" i="1"/>
  <c r="H1462" i="1" s="1"/>
  <c r="N1462" i="1"/>
  <c r="M1462" i="1"/>
  <c r="I1462" i="1"/>
  <c r="M1461" i="1"/>
  <c r="J1461" i="1"/>
  <c r="J1460" i="1" s="1"/>
  <c r="G1461" i="1"/>
  <c r="O1460" i="1"/>
  <c r="N1460" i="1"/>
  <c r="M1460" i="1"/>
  <c r="L1460" i="1"/>
  <c r="K1460" i="1"/>
  <c r="I1460" i="1"/>
  <c r="H1460" i="1"/>
  <c r="G1460" i="1"/>
  <c r="M1459" i="1"/>
  <c r="J1459" i="1"/>
  <c r="J1458" i="1" s="1"/>
  <c r="G1459" i="1"/>
  <c r="O1458" i="1"/>
  <c r="N1458" i="1"/>
  <c r="M1458" i="1"/>
  <c r="L1458" i="1"/>
  <c r="K1458" i="1"/>
  <c r="I1458" i="1"/>
  <c r="I1457" i="1" s="1"/>
  <c r="I1456" i="1" s="1"/>
  <c r="H1458" i="1"/>
  <c r="G1458" i="1"/>
  <c r="O1457" i="1"/>
  <c r="N1457" i="1"/>
  <c r="N1456" i="1" s="1"/>
  <c r="L1457" i="1"/>
  <c r="K1457" i="1"/>
  <c r="J1457" i="1"/>
  <c r="J1456" i="1" s="1"/>
  <c r="H1457" i="1"/>
  <c r="G1457" i="1"/>
  <c r="O1456" i="1"/>
  <c r="L1456" i="1"/>
  <c r="K1456" i="1"/>
  <c r="H1456" i="1"/>
  <c r="G1456" i="1"/>
  <c r="M1455" i="1"/>
  <c r="J1455" i="1"/>
  <c r="J1454" i="1" s="1"/>
  <c r="J1453" i="1" s="1"/>
  <c r="G1455" i="1"/>
  <c r="O1454" i="1"/>
  <c r="O1453" i="1" s="1"/>
  <c r="N1454" i="1"/>
  <c r="M1454" i="1"/>
  <c r="L1454" i="1"/>
  <c r="K1454" i="1"/>
  <c r="K1453" i="1" s="1"/>
  <c r="I1454" i="1"/>
  <c r="H1454" i="1"/>
  <c r="G1454" i="1"/>
  <c r="G1453" i="1" s="1"/>
  <c r="N1453" i="1"/>
  <c r="M1453" i="1"/>
  <c r="L1453" i="1"/>
  <c r="L1449" i="1" s="1"/>
  <c r="I1453" i="1"/>
  <c r="H1453" i="1"/>
  <c r="M1452" i="1"/>
  <c r="J1452" i="1"/>
  <c r="H1452" i="1"/>
  <c r="O1451" i="1"/>
  <c r="N1451" i="1"/>
  <c r="N1449" i="1" s="1"/>
  <c r="M1451" i="1"/>
  <c r="L1451" i="1"/>
  <c r="K1451" i="1"/>
  <c r="J1451" i="1"/>
  <c r="J1449" i="1" s="1"/>
  <c r="I1451" i="1"/>
  <c r="O1450" i="1"/>
  <c r="N1450" i="1"/>
  <c r="L1450" i="1"/>
  <c r="K1450" i="1"/>
  <c r="J1450" i="1"/>
  <c r="O1449" i="1"/>
  <c r="K1449" i="1"/>
  <c r="K1419" i="1" s="1"/>
  <c r="M1448" i="1"/>
  <c r="J1448" i="1"/>
  <c r="J1447" i="1" s="1"/>
  <c r="J1446" i="1" s="1"/>
  <c r="G1448" i="1"/>
  <c r="O1447" i="1"/>
  <c r="O1446" i="1" s="1"/>
  <c r="N1447" i="1"/>
  <c r="M1447" i="1"/>
  <c r="L1447" i="1"/>
  <c r="K1447" i="1"/>
  <c r="K1446" i="1" s="1"/>
  <c r="I1447" i="1"/>
  <c r="H1447" i="1"/>
  <c r="G1447" i="1"/>
  <c r="G1446" i="1" s="1"/>
  <c r="N1446" i="1"/>
  <c r="M1446" i="1"/>
  <c r="L1446" i="1"/>
  <c r="I1446" i="1"/>
  <c r="H1446" i="1"/>
  <c r="M1445" i="1"/>
  <c r="J1445" i="1"/>
  <c r="J1444" i="1" s="1"/>
  <c r="J1443" i="1" s="1"/>
  <c r="G1445" i="1"/>
  <c r="G1444" i="1" s="1"/>
  <c r="G1443" i="1" s="1"/>
  <c r="O1444" i="1"/>
  <c r="N1444" i="1"/>
  <c r="M1444" i="1"/>
  <c r="L1444" i="1"/>
  <c r="L1443" i="1" s="1"/>
  <c r="K1444" i="1"/>
  <c r="I1444" i="1"/>
  <c r="H1444" i="1"/>
  <c r="H1443" i="1" s="1"/>
  <c r="O1443" i="1"/>
  <c r="N1443" i="1"/>
  <c r="M1443" i="1"/>
  <c r="K1443" i="1"/>
  <c r="I1443" i="1"/>
  <c r="M1442" i="1"/>
  <c r="J1442" i="1"/>
  <c r="J1441" i="1" s="1"/>
  <c r="G1442" i="1"/>
  <c r="O1441" i="1"/>
  <c r="N1441" i="1"/>
  <c r="M1441" i="1"/>
  <c r="M1440" i="1" s="1"/>
  <c r="M1439" i="1" s="1"/>
  <c r="L1441" i="1"/>
  <c r="K1441" i="1"/>
  <c r="I1441" i="1"/>
  <c r="I1440" i="1" s="1"/>
  <c r="H1441" i="1"/>
  <c r="G1441" i="1"/>
  <c r="O1440" i="1"/>
  <c r="N1440" i="1"/>
  <c r="N1439" i="1" s="1"/>
  <c r="L1440" i="1"/>
  <c r="K1440" i="1"/>
  <c r="J1440" i="1"/>
  <c r="J1439" i="1" s="1"/>
  <c r="H1440" i="1"/>
  <c r="G1440" i="1"/>
  <c r="O1439" i="1"/>
  <c r="K1439" i="1"/>
  <c r="M1438" i="1"/>
  <c r="J1438" i="1"/>
  <c r="J1437" i="1" s="1"/>
  <c r="J1436" i="1" s="1"/>
  <c r="G1438" i="1"/>
  <c r="O1437" i="1"/>
  <c r="O1436" i="1" s="1"/>
  <c r="N1437" i="1"/>
  <c r="M1437" i="1"/>
  <c r="L1437" i="1"/>
  <c r="K1437" i="1"/>
  <c r="K1436" i="1" s="1"/>
  <c r="I1437" i="1"/>
  <c r="H1437" i="1"/>
  <c r="G1437" i="1"/>
  <c r="G1436" i="1" s="1"/>
  <c r="N1436" i="1"/>
  <c r="M1436" i="1"/>
  <c r="L1436" i="1"/>
  <c r="I1436" i="1"/>
  <c r="H1436" i="1"/>
  <c r="M1435" i="1"/>
  <c r="J1435" i="1"/>
  <c r="J1434" i="1" s="1"/>
  <c r="H1435" i="1"/>
  <c r="O1434" i="1"/>
  <c r="N1434" i="1"/>
  <c r="M1434" i="1"/>
  <c r="L1434" i="1"/>
  <c r="K1434" i="1"/>
  <c r="I1434" i="1"/>
  <c r="I1429" i="1" s="1"/>
  <c r="I1428" i="1" s="1"/>
  <c r="M1433" i="1"/>
  <c r="M1432" i="1" s="1"/>
  <c r="J1433" i="1"/>
  <c r="H1433" i="1"/>
  <c r="G1433" i="1"/>
  <c r="O1432" i="1"/>
  <c r="N1432" i="1"/>
  <c r="N1429" i="1" s="1"/>
  <c r="L1432" i="1"/>
  <c r="K1432" i="1"/>
  <c r="J1432" i="1"/>
  <c r="J1429" i="1" s="1"/>
  <c r="J1428" i="1" s="1"/>
  <c r="I1432" i="1"/>
  <c r="H1432" i="1"/>
  <c r="G1432" i="1"/>
  <c r="M1431" i="1"/>
  <c r="M1430" i="1" s="1"/>
  <c r="J1431" i="1"/>
  <c r="H1431" i="1"/>
  <c r="G1431" i="1"/>
  <c r="O1430" i="1"/>
  <c r="O1429" i="1" s="1"/>
  <c r="O1428" i="1" s="1"/>
  <c r="N1430" i="1"/>
  <c r="L1430" i="1"/>
  <c r="K1430" i="1"/>
  <c r="K1429" i="1" s="1"/>
  <c r="K1428" i="1" s="1"/>
  <c r="J1430" i="1"/>
  <c r="I1430" i="1"/>
  <c r="H1430" i="1"/>
  <c r="G1430" i="1"/>
  <c r="M1429" i="1"/>
  <c r="M1428" i="1" s="1"/>
  <c r="L1429" i="1"/>
  <c r="L1428" i="1" s="1"/>
  <c r="N1428" i="1"/>
  <c r="N1427" i="1"/>
  <c r="K1427" i="1"/>
  <c r="J1427" i="1"/>
  <c r="J1426" i="1" s="1"/>
  <c r="J1425" i="1" s="1"/>
  <c r="G1427" i="1"/>
  <c r="G1426" i="1" s="1"/>
  <c r="G1425" i="1" s="1"/>
  <c r="O1426" i="1"/>
  <c r="O1425" i="1" s="1"/>
  <c r="L1426" i="1"/>
  <c r="K1426" i="1"/>
  <c r="K1425" i="1" s="1"/>
  <c r="I1426" i="1"/>
  <c r="H1426" i="1"/>
  <c r="H1425" i="1" s="1"/>
  <c r="L1425" i="1"/>
  <c r="I1425" i="1"/>
  <c r="M1424" i="1"/>
  <c r="J1424" i="1"/>
  <c r="J1423" i="1" s="1"/>
  <c r="J1420" i="1" s="1"/>
  <c r="G1424" i="1"/>
  <c r="G1423" i="1" s="1"/>
  <c r="O1423" i="1"/>
  <c r="N1423" i="1"/>
  <c r="M1423" i="1"/>
  <c r="M1420" i="1" s="1"/>
  <c r="L1423" i="1"/>
  <c r="K1423" i="1"/>
  <c r="I1423" i="1"/>
  <c r="H1423" i="1"/>
  <c r="M1422" i="1"/>
  <c r="J1422" i="1"/>
  <c r="J1421" i="1" s="1"/>
  <c r="G1422" i="1"/>
  <c r="G1421" i="1" s="1"/>
  <c r="G1420" i="1" s="1"/>
  <c r="O1421" i="1"/>
  <c r="N1421" i="1"/>
  <c r="M1421" i="1"/>
  <c r="L1421" i="1"/>
  <c r="L1420" i="1" s="1"/>
  <c r="K1421" i="1"/>
  <c r="I1421" i="1"/>
  <c r="H1421" i="1"/>
  <c r="O1420" i="1"/>
  <c r="N1420" i="1"/>
  <c r="K1420" i="1"/>
  <c r="I1420" i="1"/>
  <c r="K1418" i="1"/>
  <c r="K1417" i="1" s="1"/>
  <c r="M1416" i="1"/>
  <c r="J1416" i="1"/>
  <c r="J1415" i="1" s="1"/>
  <c r="H1416" i="1"/>
  <c r="O1415" i="1"/>
  <c r="N1415" i="1"/>
  <c r="M1415" i="1"/>
  <c r="L1415" i="1"/>
  <c r="K1415" i="1"/>
  <c r="I1415" i="1"/>
  <c r="M1414" i="1"/>
  <c r="M1413" i="1" s="1"/>
  <c r="J1414" i="1"/>
  <c r="G1414" i="1"/>
  <c r="O1413" i="1"/>
  <c r="N1413" i="1"/>
  <c r="L1413" i="1"/>
  <c r="K1413" i="1"/>
  <c r="J1413" i="1"/>
  <c r="I1413" i="1"/>
  <c r="H1413" i="1"/>
  <c r="G1413" i="1"/>
  <c r="N1412" i="1"/>
  <c r="M1412" i="1" s="1"/>
  <c r="M1411" i="1" s="1"/>
  <c r="J1412" i="1"/>
  <c r="G1412" i="1"/>
  <c r="O1411" i="1"/>
  <c r="L1411" i="1"/>
  <c r="K1411" i="1"/>
  <c r="K1410" i="1" s="1"/>
  <c r="K1409" i="1" s="1"/>
  <c r="J1411" i="1"/>
  <c r="I1411" i="1"/>
  <c r="H1411" i="1"/>
  <c r="G1411" i="1"/>
  <c r="O1410" i="1"/>
  <c r="O1409" i="1" s="1"/>
  <c r="L1410" i="1"/>
  <c r="L1409" i="1"/>
  <c r="M1408" i="1"/>
  <c r="J1408" i="1"/>
  <c r="J1407" i="1" s="1"/>
  <c r="G1408" i="1"/>
  <c r="G1407" i="1" s="1"/>
  <c r="G1406" i="1" s="1"/>
  <c r="G1405" i="1" s="1"/>
  <c r="G1404" i="1" s="1"/>
  <c r="O1407" i="1"/>
  <c r="N1407" i="1"/>
  <c r="M1407" i="1"/>
  <c r="M1406" i="1" s="1"/>
  <c r="M1405" i="1" s="1"/>
  <c r="M1404" i="1" s="1"/>
  <c r="L1407" i="1"/>
  <c r="L1406" i="1" s="1"/>
  <c r="L1405" i="1" s="1"/>
  <c r="K1407" i="1"/>
  <c r="I1407" i="1"/>
  <c r="H1407" i="1"/>
  <c r="H1406" i="1" s="1"/>
  <c r="H1405" i="1" s="1"/>
  <c r="H1404" i="1" s="1"/>
  <c r="O1406" i="1"/>
  <c r="N1406" i="1"/>
  <c r="N1405" i="1" s="1"/>
  <c r="N1404" i="1" s="1"/>
  <c r="K1406" i="1"/>
  <c r="J1406" i="1"/>
  <c r="J1405" i="1" s="1"/>
  <c r="J1404" i="1" s="1"/>
  <c r="I1406" i="1"/>
  <c r="I1405" i="1" s="1"/>
  <c r="I1404" i="1" s="1"/>
  <c r="O1405" i="1"/>
  <c r="K1405" i="1"/>
  <c r="K1404" i="1" s="1"/>
  <c r="O1404" i="1"/>
  <c r="L1404" i="1"/>
  <c r="O1403" i="1"/>
  <c r="M1403" i="1"/>
  <c r="M1402" i="1" s="1"/>
  <c r="L1403" i="1"/>
  <c r="J1403" i="1"/>
  <c r="J1402" i="1" s="1"/>
  <c r="J1401" i="1" s="1"/>
  <c r="I1403" i="1"/>
  <c r="G1403" i="1"/>
  <c r="O1402" i="1"/>
  <c r="N1402" i="1"/>
  <c r="L1402" i="1"/>
  <c r="L1401" i="1" s="1"/>
  <c r="L1400" i="1" s="1"/>
  <c r="K1402" i="1"/>
  <c r="K1401" i="1" s="1"/>
  <c r="K1400" i="1" s="1"/>
  <c r="I1402" i="1"/>
  <c r="H1402" i="1"/>
  <c r="H1401" i="1" s="1"/>
  <c r="H1400" i="1" s="1"/>
  <c r="G1402" i="1"/>
  <c r="G1401" i="1" s="1"/>
  <c r="G1400" i="1" s="1"/>
  <c r="O1401" i="1"/>
  <c r="N1401" i="1"/>
  <c r="M1401" i="1"/>
  <c r="M1400" i="1" s="1"/>
  <c r="I1401" i="1"/>
  <c r="I1400" i="1" s="1"/>
  <c r="O1400" i="1"/>
  <c r="N1400" i="1"/>
  <c r="J1400" i="1"/>
  <c r="N1399" i="1"/>
  <c r="K1399" i="1"/>
  <c r="J1399" i="1"/>
  <c r="H1399" i="1"/>
  <c r="O1398" i="1"/>
  <c r="L1398" i="1"/>
  <c r="L1397" i="1" s="1"/>
  <c r="K1398" i="1"/>
  <c r="J1398" i="1"/>
  <c r="I1398" i="1"/>
  <c r="I1397" i="1" s="1"/>
  <c r="O1397" i="1"/>
  <c r="K1397" i="1"/>
  <c r="J1397" i="1"/>
  <c r="M1396" i="1"/>
  <c r="M1395" i="1" s="1"/>
  <c r="M1394" i="1" s="1"/>
  <c r="J1396" i="1"/>
  <c r="G1396" i="1"/>
  <c r="O1395" i="1"/>
  <c r="N1395" i="1"/>
  <c r="N1394" i="1" s="1"/>
  <c r="L1395" i="1"/>
  <c r="K1395" i="1"/>
  <c r="J1395" i="1"/>
  <c r="J1394" i="1" s="1"/>
  <c r="J1393" i="1" s="1"/>
  <c r="I1395" i="1"/>
  <c r="I1394" i="1" s="1"/>
  <c r="I1393" i="1" s="1"/>
  <c r="H1395" i="1"/>
  <c r="G1395" i="1"/>
  <c r="O1394" i="1"/>
  <c r="O1393" i="1" s="1"/>
  <c r="L1394" i="1"/>
  <c r="K1394" i="1"/>
  <c r="K1393" i="1" s="1"/>
  <c r="H1394" i="1"/>
  <c r="G1394" i="1"/>
  <c r="L1393" i="1"/>
  <c r="M1392" i="1"/>
  <c r="J1392" i="1"/>
  <c r="J1391" i="1" s="1"/>
  <c r="G1392" i="1"/>
  <c r="G1391" i="1" s="1"/>
  <c r="O1391" i="1"/>
  <c r="N1391" i="1"/>
  <c r="M1391" i="1"/>
  <c r="L1391" i="1"/>
  <c r="K1391" i="1"/>
  <c r="I1391" i="1"/>
  <c r="H1391" i="1"/>
  <c r="M1390" i="1"/>
  <c r="J1390" i="1"/>
  <c r="J1389" i="1" s="1"/>
  <c r="J1388" i="1" s="1"/>
  <c r="G1390" i="1"/>
  <c r="G1389" i="1" s="1"/>
  <c r="G1388" i="1" s="1"/>
  <c r="O1389" i="1"/>
  <c r="O1388" i="1" s="1"/>
  <c r="N1389" i="1"/>
  <c r="M1389" i="1"/>
  <c r="L1389" i="1"/>
  <c r="L1388" i="1" s="1"/>
  <c r="K1389" i="1"/>
  <c r="K1388" i="1" s="1"/>
  <c r="I1389" i="1"/>
  <c r="H1389" i="1"/>
  <c r="H1388" i="1" s="1"/>
  <c r="N1388" i="1"/>
  <c r="M1388" i="1"/>
  <c r="I1388" i="1"/>
  <c r="M1387" i="1"/>
  <c r="J1387" i="1"/>
  <c r="J1386" i="1" s="1"/>
  <c r="J1383" i="1" s="1"/>
  <c r="J1382" i="1" s="1"/>
  <c r="J1381" i="1" s="1"/>
  <c r="G1387" i="1"/>
  <c r="G1386" i="1" s="1"/>
  <c r="O1386" i="1"/>
  <c r="N1386" i="1"/>
  <c r="M1386" i="1"/>
  <c r="L1386" i="1"/>
  <c r="K1386" i="1"/>
  <c r="I1386" i="1"/>
  <c r="H1386" i="1"/>
  <c r="M1385" i="1"/>
  <c r="J1385" i="1"/>
  <c r="J1384" i="1" s="1"/>
  <c r="G1385" i="1"/>
  <c r="G1384" i="1" s="1"/>
  <c r="G1383" i="1" s="1"/>
  <c r="O1384" i="1"/>
  <c r="N1384" i="1"/>
  <c r="M1384" i="1"/>
  <c r="L1384" i="1"/>
  <c r="L1383" i="1" s="1"/>
  <c r="K1384" i="1"/>
  <c r="I1384" i="1"/>
  <c r="H1384" i="1"/>
  <c r="H1383" i="1" s="1"/>
  <c r="O1383" i="1"/>
  <c r="N1383" i="1"/>
  <c r="N1382" i="1" s="1"/>
  <c r="K1383" i="1"/>
  <c r="O1382" i="1"/>
  <c r="O1381" i="1" s="1"/>
  <c r="K1382" i="1"/>
  <c r="K1381" i="1" s="1"/>
  <c r="O1380" i="1"/>
  <c r="N1380" i="1"/>
  <c r="N1379" i="1" s="1"/>
  <c r="N1378" i="1" s="1"/>
  <c r="M1380" i="1"/>
  <c r="M1379" i="1" s="1"/>
  <c r="L1380" i="1"/>
  <c r="J1380" i="1" s="1"/>
  <c r="J1379" i="1" s="1"/>
  <c r="J1378" i="1" s="1"/>
  <c r="J1377" i="1" s="1"/>
  <c r="J1376" i="1" s="1"/>
  <c r="I1380" i="1"/>
  <c r="G1380" i="1"/>
  <c r="G1379" i="1" s="1"/>
  <c r="G1378" i="1" s="1"/>
  <c r="G1377" i="1" s="1"/>
  <c r="O1379" i="1"/>
  <c r="O1378" i="1" s="1"/>
  <c r="O1377" i="1" s="1"/>
  <c r="L1379" i="1"/>
  <c r="L1378" i="1" s="1"/>
  <c r="L1377" i="1" s="1"/>
  <c r="L1376" i="1" s="1"/>
  <c r="K1379" i="1"/>
  <c r="K1378" i="1" s="1"/>
  <c r="K1377" i="1" s="1"/>
  <c r="K1376" i="1" s="1"/>
  <c r="I1379" i="1"/>
  <c r="H1379" i="1"/>
  <c r="H1378" i="1" s="1"/>
  <c r="H1377" i="1" s="1"/>
  <c r="H1376" i="1" s="1"/>
  <c r="M1378" i="1"/>
  <c r="M1377" i="1" s="1"/>
  <c r="M1376" i="1" s="1"/>
  <c r="I1378" i="1"/>
  <c r="I1377" i="1" s="1"/>
  <c r="I1376" i="1" s="1"/>
  <c r="N1377" i="1"/>
  <c r="N1376" i="1" s="1"/>
  <c r="O1376" i="1"/>
  <c r="G1376" i="1"/>
  <c r="M1374" i="1"/>
  <c r="J1374" i="1"/>
  <c r="N1373" i="1"/>
  <c r="M1373" i="1" s="1"/>
  <c r="K1373" i="1"/>
  <c r="J1373" i="1"/>
  <c r="M1372" i="1"/>
  <c r="M1371" i="1" s="1"/>
  <c r="J1372" i="1"/>
  <c r="G1372" i="1"/>
  <c r="O1371" i="1"/>
  <c r="N1371" i="1"/>
  <c r="L1371" i="1"/>
  <c r="K1371" i="1"/>
  <c r="J1371" i="1"/>
  <c r="I1371" i="1"/>
  <c r="H1371" i="1"/>
  <c r="G1371" i="1"/>
  <c r="M1370" i="1"/>
  <c r="M1369" i="1" s="1"/>
  <c r="M1368" i="1" s="1"/>
  <c r="J1370" i="1"/>
  <c r="G1370" i="1"/>
  <c r="O1369" i="1"/>
  <c r="N1369" i="1"/>
  <c r="N1368" i="1" s="1"/>
  <c r="L1369" i="1"/>
  <c r="K1369" i="1"/>
  <c r="J1369" i="1"/>
  <c r="I1369" i="1"/>
  <c r="I1368" i="1" s="1"/>
  <c r="H1369" i="1"/>
  <c r="G1369" i="1"/>
  <c r="O1368" i="1"/>
  <c r="L1368" i="1"/>
  <c r="K1368" i="1"/>
  <c r="H1368" i="1"/>
  <c r="G1368" i="1"/>
  <c r="M1367" i="1"/>
  <c r="J1367" i="1"/>
  <c r="O1366" i="1"/>
  <c r="M1366" i="1"/>
  <c r="L1366" i="1"/>
  <c r="J1366" i="1" s="1"/>
  <c r="M1365" i="1"/>
  <c r="J1365" i="1"/>
  <c r="J1364" i="1" s="1"/>
  <c r="G1365" i="1"/>
  <c r="G1364" i="1" s="1"/>
  <c r="O1364" i="1"/>
  <c r="N1364" i="1"/>
  <c r="M1364" i="1"/>
  <c r="L1364" i="1"/>
  <c r="K1364" i="1"/>
  <c r="I1364" i="1"/>
  <c r="H1364" i="1"/>
  <c r="M1363" i="1"/>
  <c r="J1363" i="1"/>
  <c r="J1362" i="1" s="1"/>
  <c r="G1363" i="1"/>
  <c r="G1362" i="1" s="1"/>
  <c r="O1362" i="1"/>
  <c r="N1362" i="1"/>
  <c r="M1362" i="1"/>
  <c r="M1361" i="1" s="1"/>
  <c r="L1362" i="1"/>
  <c r="L1361" i="1" s="1"/>
  <c r="K1362" i="1"/>
  <c r="I1362" i="1"/>
  <c r="I1361" i="1" s="1"/>
  <c r="H1362" i="1"/>
  <c r="H1361" i="1" s="1"/>
  <c r="H1357" i="1" s="1"/>
  <c r="O1361" i="1"/>
  <c r="N1361" i="1"/>
  <c r="K1361" i="1"/>
  <c r="J1361" i="1"/>
  <c r="M1360" i="1"/>
  <c r="M1359" i="1" s="1"/>
  <c r="M1358" i="1" s="1"/>
  <c r="J1360" i="1"/>
  <c r="G1360" i="1"/>
  <c r="O1359" i="1"/>
  <c r="N1359" i="1"/>
  <c r="N1358" i="1" s="1"/>
  <c r="L1359" i="1"/>
  <c r="K1359" i="1"/>
  <c r="J1359" i="1"/>
  <c r="J1358" i="1" s="1"/>
  <c r="I1359" i="1"/>
  <c r="I1358" i="1" s="1"/>
  <c r="H1359" i="1"/>
  <c r="G1359" i="1"/>
  <c r="O1358" i="1"/>
  <c r="O1357" i="1" s="1"/>
  <c r="L1358" i="1"/>
  <c r="K1358" i="1"/>
  <c r="K1357" i="1" s="1"/>
  <c r="H1358" i="1"/>
  <c r="G1358" i="1"/>
  <c r="L1357" i="1"/>
  <c r="M1356" i="1"/>
  <c r="J1356" i="1"/>
  <c r="J1355" i="1" s="1"/>
  <c r="J1354" i="1" s="1"/>
  <c r="J1353" i="1" s="1"/>
  <c r="G1356" i="1"/>
  <c r="G1355" i="1" s="1"/>
  <c r="G1354" i="1" s="1"/>
  <c r="G1353" i="1" s="1"/>
  <c r="O1355" i="1"/>
  <c r="O1354" i="1" s="1"/>
  <c r="O1353" i="1" s="1"/>
  <c r="N1355" i="1"/>
  <c r="M1355" i="1"/>
  <c r="L1355" i="1"/>
  <c r="L1354" i="1" s="1"/>
  <c r="L1353" i="1" s="1"/>
  <c r="K1355" i="1"/>
  <c r="K1354" i="1" s="1"/>
  <c r="K1353" i="1" s="1"/>
  <c r="I1355" i="1"/>
  <c r="H1355" i="1"/>
  <c r="H1354" i="1" s="1"/>
  <c r="H1353" i="1" s="1"/>
  <c r="N1354" i="1"/>
  <c r="M1354" i="1"/>
  <c r="M1353" i="1" s="1"/>
  <c r="I1354" i="1"/>
  <c r="I1353" i="1" s="1"/>
  <c r="N1353" i="1"/>
  <c r="M1352" i="1"/>
  <c r="M1351" i="1" s="1"/>
  <c r="M1350" i="1" s="1"/>
  <c r="M1349" i="1" s="1"/>
  <c r="J1352" i="1"/>
  <c r="G1352" i="1"/>
  <c r="O1351" i="1"/>
  <c r="N1351" i="1"/>
  <c r="N1350" i="1" s="1"/>
  <c r="N1349" i="1" s="1"/>
  <c r="L1351" i="1"/>
  <c r="K1351" i="1"/>
  <c r="J1351" i="1"/>
  <c r="J1350" i="1" s="1"/>
  <c r="J1349" i="1" s="1"/>
  <c r="I1351" i="1"/>
  <c r="I1350" i="1" s="1"/>
  <c r="I1349" i="1" s="1"/>
  <c r="H1351" i="1"/>
  <c r="G1351" i="1"/>
  <c r="O1350" i="1"/>
  <c r="O1349" i="1" s="1"/>
  <c r="L1350" i="1"/>
  <c r="K1350" i="1"/>
  <c r="K1349" i="1" s="1"/>
  <c r="H1350" i="1"/>
  <c r="G1350" i="1"/>
  <c r="G1349" i="1" s="1"/>
  <c r="L1349" i="1"/>
  <c r="H1349" i="1"/>
  <c r="M1348" i="1"/>
  <c r="J1348" i="1"/>
  <c r="J1347" i="1" s="1"/>
  <c r="G1348" i="1"/>
  <c r="G1347" i="1" s="1"/>
  <c r="O1347" i="1"/>
  <c r="N1347" i="1"/>
  <c r="M1347" i="1"/>
  <c r="L1347" i="1"/>
  <c r="K1347" i="1"/>
  <c r="I1347" i="1"/>
  <c r="H1347" i="1"/>
  <c r="M1346" i="1"/>
  <c r="J1346" i="1"/>
  <c r="J1345" i="1" s="1"/>
  <c r="G1346" i="1"/>
  <c r="G1345" i="1" s="1"/>
  <c r="O1345" i="1"/>
  <c r="N1345" i="1"/>
  <c r="M1345" i="1"/>
  <c r="L1345" i="1"/>
  <c r="K1345" i="1"/>
  <c r="I1345" i="1"/>
  <c r="H1345" i="1"/>
  <c r="M1344" i="1"/>
  <c r="J1344" i="1"/>
  <c r="J1343" i="1" s="1"/>
  <c r="G1344" i="1"/>
  <c r="G1343" i="1" s="1"/>
  <c r="O1343" i="1"/>
  <c r="O1340" i="1" s="1"/>
  <c r="O1339" i="1" s="1"/>
  <c r="N1343" i="1"/>
  <c r="M1343" i="1"/>
  <c r="L1343" i="1"/>
  <c r="K1343" i="1"/>
  <c r="K1340" i="1" s="1"/>
  <c r="K1339" i="1" s="1"/>
  <c r="I1343" i="1"/>
  <c r="H1343" i="1"/>
  <c r="M1342" i="1"/>
  <c r="J1342" i="1"/>
  <c r="J1341" i="1" s="1"/>
  <c r="G1342" i="1"/>
  <c r="G1341" i="1" s="1"/>
  <c r="O1341" i="1"/>
  <c r="N1341" i="1"/>
  <c r="M1341" i="1"/>
  <c r="L1341" i="1"/>
  <c r="K1341" i="1"/>
  <c r="I1341" i="1"/>
  <c r="H1341" i="1"/>
  <c r="N1340" i="1"/>
  <c r="M1340" i="1"/>
  <c r="M1339" i="1" s="1"/>
  <c r="I1340" i="1"/>
  <c r="I1339" i="1" s="1"/>
  <c r="N1339" i="1"/>
  <c r="M1338" i="1"/>
  <c r="M1337" i="1" s="1"/>
  <c r="M1336" i="1" s="1"/>
  <c r="M1335" i="1" s="1"/>
  <c r="J1338" i="1"/>
  <c r="G1338" i="1"/>
  <c r="O1337" i="1"/>
  <c r="N1337" i="1"/>
  <c r="N1336" i="1" s="1"/>
  <c r="N1335" i="1" s="1"/>
  <c r="L1337" i="1"/>
  <c r="K1337" i="1"/>
  <c r="J1337" i="1"/>
  <c r="J1336" i="1" s="1"/>
  <c r="J1335" i="1" s="1"/>
  <c r="I1337" i="1"/>
  <c r="I1336" i="1" s="1"/>
  <c r="I1335" i="1" s="1"/>
  <c r="H1337" i="1"/>
  <c r="G1337" i="1"/>
  <c r="O1336" i="1"/>
  <c r="O1335" i="1" s="1"/>
  <c r="O1334" i="1" s="1"/>
  <c r="L1336" i="1"/>
  <c r="K1336" i="1"/>
  <c r="K1335" i="1" s="1"/>
  <c r="H1336" i="1"/>
  <c r="G1336" i="1"/>
  <c r="G1335" i="1" s="1"/>
  <c r="L1335" i="1"/>
  <c r="H1335" i="1"/>
  <c r="M1334" i="1"/>
  <c r="I1334" i="1"/>
  <c r="M1333" i="1"/>
  <c r="J1333" i="1"/>
  <c r="J1332" i="1" s="1"/>
  <c r="G1333" i="1"/>
  <c r="G1332" i="1" s="1"/>
  <c r="G1331" i="1" s="1"/>
  <c r="G1330" i="1" s="1"/>
  <c r="O1332" i="1"/>
  <c r="N1332" i="1"/>
  <c r="M1332" i="1"/>
  <c r="M1331" i="1" s="1"/>
  <c r="M1330" i="1" s="1"/>
  <c r="L1332" i="1"/>
  <c r="L1331" i="1" s="1"/>
  <c r="L1330" i="1" s="1"/>
  <c r="K1332" i="1"/>
  <c r="I1332" i="1"/>
  <c r="I1331" i="1" s="1"/>
  <c r="I1330" i="1" s="1"/>
  <c r="H1332" i="1"/>
  <c r="H1331" i="1" s="1"/>
  <c r="H1330" i="1" s="1"/>
  <c r="O1331" i="1"/>
  <c r="N1331" i="1"/>
  <c r="N1330" i="1" s="1"/>
  <c r="N1325" i="1" s="1"/>
  <c r="K1331" i="1"/>
  <c r="J1331" i="1"/>
  <c r="J1330" i="1" s="1"/>
  <c r="O1330" i="1"/>
  <c r="K1330" i="1"/>
  <c r="M1329" i="1"/>
  <c r="M1328" i="1" s="1"/>
  <c r="M1327" i="1" s="1"/>
  <c r="J1329" i="1"/>
  <c r="G1329" i="1"/>
  <c r="O1328" i="1"/>
  <c r="O1327" i="1" s="1"/>
  <c r="O1326" i="1" s="1"/>
  <c r="N1328" i="1"/>
  <c r="N1327" i="1" s="1"/>
  <c r="N1326" i="1" s="1"/>
  <c r="L1328" i="1"/>
  <c r="K1328" i="1"/>
  <c r="K1327" i="1" s="1"/>
  <c r="K1326" i="1" s="1"/>
  <c r="K1325" i="1" s="1"/>
  <c r="J1328" i="1"/>
  <c r="J1327" i="1" s="1"/>
  <c r="J1326" i="1" s="1"/>
  <c r="I1328" i="1"/>
  <c r="H1328" i="1"/>
  <c r="G1328" i="1"/>
  <c r="G1327" i="1" s="1"/>
  <c r="G1326" i="1" s="1"/>
  <c r="G1325" i="1" s="1"/>
  <c r="L1327" i="1"/>
  <c r="L1326" i="1" s="1"/>
  <c r="I1327" i="1"/>
  <c r="H1327" i="1"/>
  <c r="H1326" i="1" s="1"/>
  <c r="H1325" i="1" s="1"/>
  <c r="M1326" i="1"/>
  <c r="M1325" i="1" s="1"/>
  <c r="I1326" i="1"/>
  <c r="I1325" i="1" s="1"/>
  <c r="J1325" i="1"/>
  <c r="M1324" i="1"/>
  <c r="M1323" i="1" s="1"/>
  <c r="M1322" i="1" s="1"/>
  <c r="M1321" i="1" s="1"/>
  <c r="J1324" i="1"/>
  <c r="G1324" i="1"/>
  <c r="O1323" i="1"/>
  <c r="N1323" i="1"/>
  <c r="N1322" i="1" s="1"/>
  <c r="N1321" i="1" s="1"/>
  <c r="N1312" i="1" s="1"/>
  <c r="L1323" i="1"/>
  <c r="K1323" i="1"/>
  <c r="J1323" i="1"/>
  <c r="J1322" i="1" s="1"/>
  <c r="J1321" i="1" s="1"/>
  <c r="I1323" i="1"/>
  <c r="I1322" i="1" s="1"/>
  <c r="I1321" i="1" s="1"/>
  <c r="H1323" i="1"/>
  <c r="G1323" i="1"/>
  <c r="O1322" i="1"/>
  <c r="O1321" i="1" s="1"/>
  <c r="L1322" i="1"/>
  <c r="K1322" i="1"/>
  <c r="K1321" i="1" s="1"/>
  <c r="H1322" i="1"/>
  <c r="G1322" i="1"/>
  <c r="G1321" i="1" s="1"/>
  <c r="L1321" i="1"/>
  <c r="H1321" i="1"/>
  <c r="M1320" i="1"/>
  <c r="J1320" i="1"/>
  <c r="J1319" i="1" s="1"/>
  <c r="J1318" i="1" s="1"/>
  <c r="G1320" i="1"/>
  <c r="G1319" i="1" s="1"/>
  <c r="G1318" i="1" s="1"/>
  <c r="O1319" i="1"/>
  <c r="O1318" i="1" s="1"/>
  <c r="O1317" i="1" s="1"/>
  <c r="N1319" i="1"/>
  <c r="M1319" i="1"/>
  <c r="M1318" i="1" s="1"/>
  <c r="M1317" i="1" s="1"/>
  <c r="L1319" i="1"/>
  <c r="L1318" i="1" s="1"/>
  <c r="L1317" i="1" s="1"/>
  <c r="K1319" i="1"/>
  <c r="K1318" i="1" s="1"/>
  <c r="I1319" i="1"/>
  <c r="H1319" i="1"/>
  <c r="H1318" i="1" s="1"/>
  <c r="H1317" i="1" s="1"/>
  <c r="N1318" i="1"/>
  <c r="I1318" i="1"/>
  <c r="I1317" i="1" s="1"/>
  <c r="N1317" i="1"/>
  <c r="K1317" i="1"/>
  <c r="J1317" i="1"/>
  <c r="J1312" i="1" s="1"/>
  <c r="G1317" i="1"/>
  <c r="M1316" i="1"/>
  <c r="M1315" i="1" s="1"/>
  <c r="M1314" i="1" s="1"/>
  <c r="J1316" i="1"/>
  <c r="G1316" i="1"/>
  <c r="O1315" i="1"/>
  <c r="N1315" i="1"/>
  <c r="N1314" i="1" s="1"/>
  <c r="N1313" i="1" s="1"/>
  <c r="L1315" i="1"/>
  <c r="K1315" i="1"/>
  <c r="K1314" i="1" s="1"/>
  <c r="K1313" i="1" s="1"/>
  <c r="K1312" i="1" s="1"/>
  <c r="J1315" i="1"/>
  <c r="J1314" i="1" s="1"/>
  <c r="J1313" i="1" s="1"/>
  <c r="I1315" i="1"/>
  <c r="I1314" i="1" s="1"/>
  <c r="H1315" i="1"/>
  <c r="G1315" i="1"/>
  <c r="G1314" i="1" s="1"/>
  <c r="G1313" i="1" s="1"/>
  <c r="G1312" i="1" s="1"/>
  <c r="O1314" i="1"/>
  <c r="O1313" i="1" s="1"/>
  <c r="L1314" i="1"/>
  <c r="H1314" i="1"/>
  <c r="H1313" i="1" s="1"/>
  <c r="H1312" i="1" s="1"/>
  <c r="M1313" i="1"/>
  <c r="L1313" i="1"/>
  <c r="I1313" i="1"/>
  <c r="M1311" i="1"/>
  <c r="J1311" i="1"/>
  <c r="G1311" i="1"/>
  <c r="G1310" i="1" s="1"/>
  <c r="G1309" i="1" s="1"/>
  <c r="G1308" i="1" s="1"/>
  <c r="O1310" i="1"/>
  <c r="N1310" i="1"/>
  <c r="M1310" i="1"/>
  <c r="L1310" i="1"/>
  <c r="L1309" i="1" s="1"/>
  <c r="L1308" i="1" s="1"/>
  <c r="K1310" i="1"/>
  <c r="J1310" i="1"/>
  <c r="J1309" i="1" s="1"/>
  <c r="J1308" i="1" s="1"/>
  <c r="I1310" i="1"/>
  <c r="H1310" i="1"/>
  <c r="H1309" i="1" s="1"/>
  <c r="H1308" i="1" s="1"/>
  <c r="O1309" i="1"/>
  <c r="N1309" i="1"/>
  <c r="N1308" i="1" s="1"/>
  <c r="M1309" i="1"/>
  <c r="M1308" i="1" s="1"/>
  <c r="K1309" i="1"/>
  <c r="K1308" i="1" s="1"/>
  <c r="I1309" i="1"/>
  <c r="I1308" i="1" s="1"/>
  <c r="O1308" i="1"/>
  <c r="O1293" i="1" s="1"/>
  <c r="M1307" i="1"/>
  <c r="M1306" i="1" s="1"/>
  <c r="J1307" i="1"/>
  <c r="G1307" i="1"/>
  <c r="O1306" i="1"/>
  <c r="N1306" i="1"/>
  <c r="N1305" i="1" s="1"/>
  <c r="N1304" i="1" s="1"/>
  <c r="L1306" i="1"/>
  <c r="K1306" i="1"/>
  <c r="J1306" i="1"/>
  <c r="J1305" i="1" s="1"/>
  <c r="I1306" i="1"/>
  <c r="H1306" i="1"/>
  <c r="H1305" i="1" s="1"/>
  <c r="H1304" i="1" s="1"/>
  <c r="G1306" i="1"/>
  <c r="O1305" i="1"/>
  <c r="O1304" i="1" s="1"/>
  <c r="M1305" i="1"/>
  <c r="L1305" i="1"/>
  <c r="L1304" i="1" s="1"/>
  <c r="L1293" i="1" s="1"/>
  <c r="K1305" i="1"/>
  <c r="K1304" i="1" s="1"/>
  <c r="I1305" i="1"/>
  <c r="I1304" i="1" s="1"/>
  <c r="G1305" i="1"/>
  <c r="G1304" i="1" s="1"/>
  <c r="M1304" i="1"/>
  <c r="J1304" i="1"/>
  <c r="M1303" i="1"/>
  <c r="J1303" i="1"/>
  <c r="J1302" i="1" s="1"/>
  <c r="J1301" i="1" s="1"/>
  <c r="J1300" i="1" s="1"/>
  <c r="G1303" i="1"/>
  <c r="G1302" i="1" s="1"/>
  <c r="O1302" i="1"/>
  <c r="N1302" i="1"/>
  <c r="M1302" i="1"/>
  <c r="L1302" i="1"/>
  <c r="L1301" i="1" s="1"/>
  <c r="K1302" i="1"/>
  <c r="I1302" i="1"/>
  <c r="I1301" i="1" s="1"/>
  <c r="I1300" i="1" s="1"/>
  <c r="H1302" i="1"/>
  <c r="H1301" i="1" s="1"/>
  <c r="O1301" i="1"/>
  <c r="O1300" i="1" s="1"/>
  <c r="N1301" i="1"/>
  <c r="N1300" i="1" s="1"/>
  <c r="M1301" i="1"/>
  <c r="M1300" i="1" s="1"/>
  <c r="K1301" i="1"/>
  <c r="G1301" i="1"/>
  <c r="G1300" i="1" s="1"/>
  <c r="L1300" i="1"/>
  <c r="K1300" i="1"/>
  <c r="H1300" i="1"/>
  <c r="M1299" i="1"/>
  <c r="M1298" i="1" s="1"/>
  <c r="J1299" i="1"/>
  <c r="G1299" i="1"/>
  <c r="O1298" i="1"/>
  <c r="N1298" i="1"/>
  <c r="L1298" i="1"/>
  <c r="K1298" i="1"/>
  <c r="J1298" i="1"/>
  <c r="I1298" i="1"/>
  <c r="H1298" i="1"/>
  <c r="G1298" i="1"/>
  <c r="N1297" i="1"/>
  <c r="M1297" i="1" s="1"/>
  <c r="M1296" i="1" s="1"/>
  <c r="K1297" i="1"/>
  <c r="G1297" i="1"/>
  <c r="G1296" i="1" s="1"/>
  <c r="O1296" i="1"/>
  <c r="N1296" i="1"/>
  <c r="L1296" i="1"/>
  <c r="L1295" i="1" s="1"/>
  <c r="I1296" i="1"/>
  <c r="I1295" i="1" s="1"/>
  <c r="I1294" i="1" s="1"/>
  <c r="I1293" i="1" s="1"/>
  <c r="H1296" i="1"/>
  <c r="H1295" i="1" s="1"/>
  <c r="O1295" i="1"/>
  <c r="O1294" i="1" s="1"/>
  <c r="M1295" i="1"/>
  <c r="M1294" i="1" s="1"/>
  <c r="G1295" i="1"/>
  <c r="G1294" i="1" s="1"/>
  <c r="G1293" i="1" s="1"/>
  <c r="L1294" i="1"/>
  <c r="H1294" i="1"/>
  <c r="H1293" i="1" s="1"/>
  <c r="N1292" i="1"/>
  <c r="M1292" i="1"/>
  <c r="M1291" i="1" s="1"/>
  <c r="J1292" i="1"/>
  <c r="G1292" i="1"/>
  <c r="G1291" i="1" s="1"/>
  <c r="O1291" i="1"/>
  <c r="N1291" i="1"/>
  <c r="N1286" i="1" s="1"/>
  <c r="L1291" i="1"/>
  <c r="K1291" i="1"/>
  <c r="J1291" i="1"/>
  <c r="I1291" i="1"/>
  <c r="H1291" i="1"/>
  <c r="M1290" i="1"/>
  <c r="J1290" i="1"/>
  <c r="J1289" i="1" s="1"/>
  <c r="G1290" i="1"/>
  <c r="G1289" i="1" s="1"/>
  <c r="O1289" i="1"/>
  <c r="N1289" i="1"/>
  <c r="M1289" i="1"/>
  <c r="L1289" i="1"/>
  <c r="K1289" i="1"/>
  <c r="I1289" i="1"/>
  <c r="I1286" i="1" s="1"/>
  <c r="I1278" i="1" s="1"/>
  <c r="H1289" i="1"/>
  <c r="M1288" i="1"/>
  <c r="M1287" i="1" s="1"/>
  <c r="M1286" i="1" s="1"/>
  <c r="J1288" i="1"/>
  <c r="G1288" i="1"/>
  <c r="G1287" i="1" s="1"/>
  <c r="G1286" i="1" s="1"/>
  <c r="O1287" i="1"/>
  <c r="N1287" i="1"/>
  <c r="L1287" i="1"/>
  <c r="L1286" i="1" s="1"/>
  <c r="K1287" i="1"/>
  <c r="J1287" i="1"/>
  <c r="J1286" i="1" s="1"/>
  <c r="I1287" i="1"/>
  <c r="H1287" i="1"/>
  <c r="H1286" i="1" s="1"/>
  <c r="H1278" i="1" s="1"/>
  <c r="O1286" i="1"/>
  <c r="K1286" i="1"/>
  <c r="K1278" i="1" s="1"/>
  <c r="M1285" i="1"/>
  <c r="M1284" i="1" s="1"/>
  <c r="J1285" i="1"/>
  <c r="G1285" i="1"/>
  <c r="O1284" i="1"/>
  <c r="N1284" i="1"/>
  <c r="L1284" i="1"/>
  <c r="K1284" i="1"/>
  <c r="J1284" i="1"/>
  <c r="I1284" i="1"/>
  <c r="H1284" i="1"/>
  <c r="G1284" i="1"/>
  <c r="M1283" i="1"/>
  <c r="M1282" i="1" s="1"/>
  <c r="J1283" i="1"/>
  <c r="G1283" i="1"/>
  <c r="O1282" i="1"/>
  <c r="N1282" i="1"/>
  <c r="L1282" i="1"/>
  <c r="K1282" i="1"/>
  <c r="J1282" i="1"/>
  <c r="I1282" i="1"/>
  <c r="H1282" i="1"/>
  <c r="G1282" i="1"/>
  <c r="M1281" i="1"/>
  <c r="M1280" i="1" s="1"/>
  <c r="M1279" i="1" s="1"/>
  <c r="M1278" i="1" s="1"/>
  <c r="J1281" i="1"/>
  <c r="G1281" i="1"/>
  <c r="O1280" i="1"/>
  <c r="N1280" i="1"/>
  <c r="N1279" i="1" s="1"/>
  <c r="N1278" i="1" s="1"/>
  <c r="N1271" i="1" s="1"/>
  <c r="L1280" i="1"/>
  <c r="K1280" i="1"/>
  <c r="J1280" i="1"/>
  <c r="I1280" i="1"/>
  <c r="I1279" i="1" s="1"/>
  <c r="H1280" i="1"/>
  <c r="G1280" i="1"/>
  <c r="O1279" i="1"/>
  <c r="O1278" i="1" s="1"/>
  <c r="L1279" i="1"/>
  <c r="L1278" i="1" s="1"/>
  <c r="K1279" i="1"/>
  <c r="H1279" i="1"/>
  <c r="G1279" i="1"/>
  <c r="M1277" i="1"/>
  <c r="J1277" i="1"/>
  <c r="J1276" i="1" s="1"/>
  <c r="G1277" i="1"/>
  <c r="O1276" i="1"/>
  <c r="N1276" i="1"/>
  <c r="M1276" i="1"/>
  <c r="L1276" i="1"/>
  <c r="K1276" i="1"/>
  <c r="I1276" i="1"/>
  <c r="H1276" i="1"/>
  <c r="G1276" i="1"/>
  <c r="M1275" i="1"/>
  <c r="J1275" i="1"/>
  <c r="J1274" i="1" s="1"/>
  <c r="J1273" i="1" s="1"/>
  <c r="J1272" i="1" s="1"/>
  <c r="G1275" i="1"/>
  <c r="O1274" i="1"/>
  <c r="O1273" i="1" s="1"/>
  <c r="O1272" i="1" s="1"/>
  <c r="N1274" i="1"/>
  <c r="M1274" i="1"/>
  <c r="L1274" i="1"/>
  <c r="K1274" i="1"/>
  <c r="K1273" i="1" s="1"/>
  <c r="K1272" i="1" s="1"/>
  <c r="K1271" i="1" s="1"/>
  <c r="I1274" i="1"/>
  <c r="H1274" i="1"/>
  <c r="G1274" i="1"/>
  <c r="G1273" i="1" s="1"/>
  <c r="G1272" i="1" s="1"/>
  <c r="N1273" i="1"/>
  <c r="M1273" i="1"/>
  <c r="L1273" i="1"/>
  <c r="L1272" i="1" s="1"/>
  <c r="L1271" i="1" s="1"/>
  <c r="I1273" i="1"/>
  <c r="H1273" i="1"/>
  <c r="H1272" i="1" s="1"/>
  <c r="N1272" i="1"/>
  <c r="M1272" i="1"/>
  <c r="M1271" i="1" s="1"/>
  <c r="I1272" i="1"/>
  <c r="I1271" i="1" s="1"/>
  <c r="M1270" i="1"/>
  <c r="M1269" i="1" s="1"/>
  <c r="J1270" i="1"/>
  <c r="G1270" i="1"/>
  <c r="O1269" i="1"/>
  <c r="N1269" i="1"/>
  <c r="L1269" i="1"/>
  <c r="K1269" i="1"/>
  <c r="J1269" i="1"/>
  <c r="I1269" i="1"/>
  <c r="H1269" i="1"/>
  <c r="G1269" i="1"/>
  <c r="M1268" i="1"/>
  <c r="M1267" i="1" s="1"/>
  <c r="J1268" i="1"/>
  <c r="G1268" i="1"/>
  <c r="O1267" i="1"/>
  <c r="N1267" i="1"/>
  <c r="N1264" i="1" s="1"/>
  <c r="N1263" i="1" s="1"/>
  <c r="L1267" i="1"/>
  <c r="K1267" i="1"/>
  <c r="J1267" i="1"/>
  <c r="I1267" i="1"/>
  <c r="H1267" i="1"/>
  <c r="G1267" i="1"/>
  <c r="M1266" i="1"/>
  <c r="M1265" i="1" s="1"/>
  <c r="M1264" i="1" s="1"/>
  <c r="K1266" i="1"/>
  <c r="J1266" i="1"/>
  <c r="J1265" i="1" s="1"/>
  <c r="J1264" i="1" s="1"/>
  <c r="J1263" i="1" s="1"/>
  <c r="G1266" i="1"/>
  <c r="O1265" i="1"/>
  <c r="O1264" i="1" s="1"/>
  <c r="O1263" i="1" s="1"/>
  <c r="N1265" i="1"/>
  <c r="L1265" i="1"/>
  <c r="K1265" i="1"/>
  <c r="K1264" i="1" s="1"/>
  <c r="K1263" i="1" s="1"/>
  <c r="I1265" i="1"/>
  <c r="H1265" i="1"/>
  <c r="G1265" i="1"/>
  <c r="G1264" i="1" s="1"/>
  <c r="G1263" i="1" s="1"/>
  <c r="L1264" i="1"/>
  <c r="L1263" i="1" s="1"/>
  <c r="I1264" i="1"/>
  <c r="H1264" i="1"/>
  <c r="H1263" i="1" s="1"/>
  <c r="M1263" i="1"/>
  <c r="I1263" i="1"/>
  <c r="M1262" i="1"/>
  <c r="J1262" i="1"/>
  <c r="J1261" i="1" s="1"/>
  <c r="G1262" i="1"/>
  <c r="O1261" i="1"/>
  <c r="N1261" i="1"/>
  <c r="M1261" i="1"/>
  <c r="L1261" i="1"/>
  <c r="K1261" i="1"/>
  <c r="I1261" i="1"/>
  <c r="I1258" i="1" s="1"/>
  <c r="H1261" i="1"/>
  <c r="G1261" i="1"/>
  <c r="M1260" i="1"/>
  <c r="M1259" i="1" s="1"/>
  <c r="M1258" i="1" s="1"/>
  <c r="M1257" i="1" s="1"/>
  <c r="K1260" i="1"/>
  <c r="J1260" i="1" s="1"/>
  <c r="J1259" i="1" s="1"/>
  <c r="J1258" i="1" s="1"/>
  <c r="J1257" i="1" s="1"/>
  <c r="H1260" i="1"/>
  <c r="G1260" i="1"/>
  <c r="O1259" i="1"/>
  <c r="O1258" i="1" s="1"/>
  <c r="O1257" i="1" s="1"/>
  <c r="N1259" i="1"/>
  <c r="L1259" i="1"/>
  <c r="K1259" i="1"/>
  <c r="K1258" i="1" s="1"/>
  <c r="K1257" i="1" s="1"/>
  <c r="I1259" i="1"/>
  <c r="H1259" i="1"/>
  <c r="G1259" i="1"/>
  <c r="G1258" i="1" s="1"/>
  <c r="G1257" i="1" s="1"/>
  <c r="N1258" i="1"/>
  <c r="L1258" i="1"/>
  <c r="L1257" i="1" s="1"/>
  <c r="H1258" i="1"/>
  <c r="H1257" i="1" s="1"/>
  <c r="N1257" i="1"/>
  <c r="I1257" i="1"/>
  <c r="M1256" i="1"/>
  <c r="J1256" i="1"/>
  <c r="J1255" i="1" s="1"/>
  <c r="G1256" i="1"/>
  <c r="O1255" i="1"/>
  <c r="N1255" i="1"/>
  <c r="M1255" i="1"/>
  <c r="M1252" i="1" s="1"/>
  <c r="L1255" i="1"/>
  <c r="K1255" i="1"/>
  <c r="I1255" i="1"/>
  <c r="I1252" i="1" s="1"/>
  <c r="H1255" i="1"/>
  <c r="G1255" i="1"/>
  <c r="M1254" i="1"/>
  <c r="K1254" i="1"/>
  <c r="J1254" i="1" s="1"/>
  <c r="J1253" i="1" s="1"/>
  <c r="J1252" i="1" s="1"/>
  <c r="J1251" i="1" s="1"/>
  <c r="H1254" i="1"/>
  <c r="G1254" i="1"/>
  <c r="O1253" i="1"/>
  <c r="O1252" i="1" s="1"/>
  <c r="O1251" i="1" s="1"/>
  <c r="O1250" i="1" s="1"/>
  <c r="N1253" i="1"/>
  <c r="M1253" i="1"/>
  <c r="L1253" i="1"/>
  <c r="K1253" i="1"/>
  <c r="K1252" i="1" s="1"/>
  <c r="K1251" i="1" s="1"/>
  <c r="K1250" i="1" s="1"/>
  <c r="I1253" i="1"/>
  <c r="H1253" i="1"/>
  <c r="G1253" i="1"/>
  <c r="G1252" i="1" s="1"/>
  <c r="G1251" i="1" s="1"/>
  <c r="G1250" i="1" s="1"/>
  <c r="N1252" i="1"/>
  <c r="L1252" i="1"/>
  <c r="L1251" i="1" s="1"/>
  <c r="H1252" i="1"/>
  <c r="H1251" i="1" s="1"/>
  <c r="H1250" i="1" s="1"/>
  <c r="N1251" i="1"/>
  <c r="M1251" i="1"/>
  <c r="I1251" i="1"/>
  <c r="N1250" i="1"/>
  <c r="J1250" i="1"/>
  <c r="M1248" i="1"/>
  <c r="J1248" i="1"/>
  <c r="J1247" i="1" s="1"/>
  <c r="J1246" i="1" s="1"/>
  <c r="J1245" i="1" s="1"/>
  <c r="G1248" i="1"/>
  <c r="O1247" i="1"/>
  <c r="O1246" i="1" s="1"/>
  <c r="O1245" i="1" s="1"/>
  <c r="N1247" i="1"/>
  <c r="M1247" i="1"/>
  <c r="L1247" i="1"/>
  <c r="K1247" i="1"/>
  <c r="K1246" i="1" s="1"/>
  <c r="K1245" i="1" s="1"/>
  <c r="I1247" i="1"/>
  <c r="H1247" i="1"/>
  <c r="G1247" i="1"/>
  <c r="G1246" i="1" s="1"/>
  <c r="G1245" i="1" s="1"/>
  <c r="N1246" i="1"/>
  <c r="M1246" i="1"/>
  <c r="L1246" i="1"/>
  <c r="L1245" i="1" s="1"/>
  <c r="I1246" i="1"/>
  <c r="H1246" i="1"/>
  <c r="H1245" i="1" s="1"/>
  <c r="N1245" i="1"/>
  <c r="M1245" i="1"/>
  <c r="I1245" i="1"/>
  <c r="M1244" i="1"/>
  <c r="J1244" i="1"/>
  <c r="J1243" i="1" s="1"/>
  <c r="J1242" i="1" s="1"/>
  <c r="J1241" i="1" s="1"/>
  <c r="G1244" i="1"/>
  <c r="O1243" i="1"/>
  <c r="N1243" i="1"/>
  <c r="M1243" i="1"/>
  <c r="M1242" i="1" s="1"/>
  <c r="M1241" i="1" s="1"/>
  <c r="L1243" i="1"/>
  <c r="K1243" i="1"/>
  <c r="I1243" i="1"/>
  <c r="I1242" i="1" s="1"/>
  <c r="I1241" i="1" s="1"/>
  <c r="H1243" i="1"/>
  <c r="G1243" i="1"/>
  <c r="O1242" i="1"/>
  <c r="N1242" i="1"/>
  <c r="N1241" i="1" s="1"/>
  <c r="L1242" i="1"/>
  <c r="K1242" i="1"/>
  <c r="H1242" i="1"/>
  <c r="G1242" i="1"/>
  <c r="O1241" i="1"/>
  <c r="L1241" i="1"/>
  <c r="K1241" i="1"/>
  <c r="H1241" i="1"/>
  <c r="G1241" i="1"/>
  <c r="N1240" i="1"/>
  <c r="M1240" i="1"/>
  <c r="K1240" i="1"/>
  <c r="J1240" i="1"/>
  <c r="J1239" i="1" s="1"/>
  <c r="J1238" i="1" s="1"/>
  <c r="G1240" i="1"/>
  <c r="O1239" i="1"/>
  <c r="N1239" i="1"/>
  <c r="M1239" i="1"/>
  <c r="M1238" i="1" s="1"/>
  <c r="L1239" i="1"/>
  <c r="K1239" i="1"/>
  <c r="I1239" i="1"/>
  <c r="I1238" i="1" s="1"/>
  <c r="H1239" i="1"/>
  <c r="G1239" i="1"/>
  <c r="O1238" i="1"/>
  <c r="N1238" i="1"/>
  <c r="L1238" i="1"/>
  <c r="K1238" i="1"/>
  <c r="H1238" i="1"/>
  <c r="G1238" i="1"/>
  <c r="M1237" i="1"/>
  <c r="M1236" i="1" s="1"/>
  <c r="M1235" i="1" s="1"/>
  <c r="J1237" i="1"/>
  <c r="G1237" i="1"/>
  <c r="O1236" i="1"/>
  <c r="N1236" i="1"/>
  <c r="N1235" i="1" s="1"/>
  <c r="L1236" i="1"/>
  <c r="K1236" i="1"/>
  <c r="J1236" i="1"/>
  <c r="J1235" i="1" s="1"/>
  <c r="I1236" i="1"/>
  <c r="H1236" i="1"/>
  <c r="G1236" i="1"/>
  <c r="O1235" i="1"/>
  <c r="L1235" i="1"/>
  <c r="K1235" i="1"/>
  <c r="I1235" i="1"/>
  <c r="H1235" i="1"/>
  <c r="G1235" i="1"/>
  <c r="M1234" i="1"/>
  <c r="J1234" i="1"/>
  <c r="J1233" i="1" s="1"/>
  <c r="J1232" i="1" s="1"/>
  <c r="G1234" i="1"/>
  <c r="O1233" i="1"/>
  <c r="O1232" i="1" s="1"/>
  <c r="N1233" i="1"/>
  <c r="M1233" i="1"/>
  <c r="L1233" i="1"/>
  <c r="K1233" i="1"/>
  <c r="K1232" i="1" s="1"/>
  <c r="I1233" i="1"/>
  <c r="H1233" i="1"/>
  <c r="G1233" i="1"/>
  <c r="G1232" i="1" s="1"/>
  <c r="N1232" i="1"/>
  <c r="M1232" i="1"/>
  <c r="L1232" i="1"/>
  <c r="I1232" i="1"/>
  <c r="H1232" i="1"/>
  <c r="M1231" i="1"/>
  <c r="J1231" i="1"/>
  <c r="G1231" i="1"/>
  <c r="G1230" i="1" s="1"/>
  <c r="G1229" i="1" s="1"/>
  <c r="O1230" i="1"/>
  <c r="N1230" i="1"/>
  <c r="M1230" i="1"/>
  <c r="L1230" i="1"/>
  <c r="L1229" i="1" s="1"/>
  <c r="K1230" i="1"/>
  <c r="J1230" i="1"/>
  <c r="I1230" i="1"/>
  <c r="H1230" i="1"/>
  <c r="H1229" i="1" s="1"/>
  <c r="O1229" i="1"/>
  <c r="N1229" i="1"/>
  <c r="M1229" i="1"/>
  <c r="K1229" i="1"/>
  <c r="J1229" i="1"/>
  <c r="I1229" i="1"/>
  <c r="M1228" i="1"/>
  <c r="J1228" i="1"/>
  <c r="J1227" i="1" s="1"/>
  <c r="J1226" i="1" s="1"/>
  <c r="G1228" i="1"/>
  <c r="O1227" i="1"/>
  <c r="N1227" i="1"/>
  <c r="M1227" i="1"/>
  <c r="M1226" i="1" s="1"/>
  <c r="L1227" i="1"/>
  <c r="K1227" i="1"/>
  <c r="I1227" i="1"/>
  <c r="I1226" i="1" s="1"/>
  <c r="H1227" i="1"/>
  <c r="G1227" i="1"/>
  <c r="O1226" i="1"/>
  <c r="N1226" i="1"/>
  <c r="L1226" i="1"/>
  <c r="K1226" i="1"/>
  <c r="H1226" i="1"/>
  <c r="G1226" i="1"/>
  <c r="M1225" i="1"/>
  <c r="M1224" i="1" s="1"/>
  <c r="M1223" i="1" s="1"/>
  <c r="J1225" i="1"/>
  <c r="G1225" i="1"/>
  <c r="O1224" i="1"/>
  <c r="N1224" i="1"/>
  <c r="N1223" i="1" s="1"/>
  <c r="L1224" i="1"/>
  <c r="K1224" i="1"/>
  <c r="J1224" i="1"/>
  <c r="J1223" i="1" s="1"/>
  <c r="I1224" i="1"/>
  <c r="H1224" i="1"/>
  <c r="G1224" i="1"/>
  <c r="O1223" i="1"/>
  <c r="L1223" i="1"/>
  <c r="K1223" i="1"/>
  <c r="I1223" i="1"/>
  <c r="H1223" i="1"/>
  <c r="G1223" i="1"/>
  <c r="M1222" i="1"/>
  <c r="J1222" i="1"/>
  <c r="J1221" i="1" s="1"/>
  <c r="J1220" i="1" s="1"/>
  <c r="G1222" i="1"/>
  <c r="O1221" i="1"/>
  <c r="O1220" i="1" s="1"/>
  <c r="N1221" i="1"/>
  <c r="M1221" i="1"/>
  <c r="L1221" i="1"/>
  <c r="K1221" i="1"/>
  <c r="K1220" i="1" s="1"/>
  <c r="I1221" i="1"/>
  <c r="H1221" i="1"/>
  <c r="G1221" i="1"/>
  <c r="G1220" i="1" s="1"/>
  <c r="N1220" i="1"/>
  <c r="M1220" i="1"/>
  <c r="L1220" i="1"/>
  <c r="I1220" i="1"/>
  <c r="H1220" i="1"/>
  <c r="M1219" i="1"/>
  <c r="J1219" i="1"/>
  <c r="J1218" i="1" s="1"/>
  <c r="G1219" i="1"/>
  <c r="G1218" i="1" s="1"/>
  <c r="O1218" i="1"/>
  <c r="N1218" i="1"/>
  <c r="M1218" i="1"/>
  <c r="L1218" i="1"/>
  <c r="K1218" i="1"/>
  <c r="I1218" i="1"/>
  <c r="H1218" i="1"/>
  <c r="M1217" i="1"/>
  <c r="J1217" i="1"/>
  <c r="J1216" i="1" s="1"/>
  <c r="G1217" i="1"/>
  <c r="G1216" i="1" s="1"/>
  <c r="O1216" i="1"/>
  <c r="N1216" i="1"/>
  <c r="M1216" i="1"/>
  <c r="L1216" i="1"/>
  <c r="K1216" i="1"/>
  <c r="I1216" i="1"/>
  <c r="H1216" i="1"/>
  <c r="M1215" i="1"/>
  <c r="J1215" i="1"/>
  <c r="J1214" i="1" s="1"/>
  <c r="J1213" i="1" s="1"/>
  <c r="G1215" i="1"/>
  <c r="G1214" i="1" s="1"/>
  <c r="G1213" i="1" s="1"/>
  <c r="O1214" i="1"/>
  <c r="N1214" i="1"/>
  <c r="M1214" i="1"/>
  <c r="L1214" i="1"/>
  <c r="L1213" i="1" s="1"/>
  <c r="K1214" i="1"/>
  <c r="I1214" i="1"/>
  <c r="H1214" i="1"/>
  <c r="H1213" i="1" s="1"/>
  <c r="O1213" i="1"/>
  <c r="N1213" i="1"/>
  <c r="M1213" i="1"/>
  <c r="K1213" i="1"/>
  <c r="I1213" i="1"/>
  <c r="M1212" i="1"/>
  <c r="J1212" i="1"/>
  <c r="J1211" i="1" s="1"/>
  <c r="G1212" i="1"/>
  <c r="O1211" i="1"/>
  <c r="N1211" i="1"/>
  <c r="M1211" i="1"/>
  <c r="L1211" i="1"/>
  <c r="K1211" i="1"/>
  <c r="I1211" i="1"/>
  <c r="H1211" i="1"/>
  <c r="G1211" i="1"/>
  <c r="N1210" i="1"/>
  <c r="M1210" i="1"/>
  <c r="M1209" i="1" s="1"/>
  <c r="K1210" i="1"/>
  <c r="J1210" i="1"/>
  <c r="H1210" i="1"/>
  <c r="G1210" i="1"/>
  <c r="G1209" i="1" s="1"/>
  <c r="O1209" i="1"/>
  <c r="N1209" i="1"/>
  <c r="L1209" i="1"/>
  <c r="L1201" i="1" s="1"/>
  <c r="K1209" i="1"/>
  <c r="J1209" i="1"/>
  <c r="I1209" i="1"/>
  <c r="H1209" i="1"/>
  <c r="M1208" i="1"/>
  <c r="J1208" i="1"/>
  <c r="J1206" i="1" s="1"/>
  <c r="G1208" i="1"/>
  <c r="G1206" i="1" s="1"/>
  <c r="M1207" i="1"/>
  <c r="J1207" i="1"/>
  <c r="G1207" i="1"/>
  <c r="O1206" i="1"/>
  <c r="N1206" i="1"/>
  <c r="M1206" i="1"/>
  <c r="L1206" i="1"/>
  <c r="K1206" i="1"/>
  <c r="I1206" i="1"/>
  <c r="H1206" i="1"/>
  <c r="M1205" i="1"/>
  <c r="J1205" i="1"/>
  <c r="J1204" i="1" s="1"/>
  <c r="G1205" i="1"/>
  <c r="O1204" i="1"/>
  <c r="N1204" i="1"/>
  <c r="M1204" i="1"/>
  <c r="L1204" i="1"/>
  <c r="K1204" i="1"/>
  <c r="I1204" i="1"/>
  <c r="H1204" i="1"/>
  <c r="G1204" i="1"/>
  <c r="M1203" i="1"/>
  <c r="J1203" i="1"/>
  <c r="J1202" i="1" s="1"/>
  <c r="J1201" i="1" s="1"/>
  <c r="J1195" i="1" s="1"/>
  <c r="J1185" i="1" s="1"/>
  <c r="G1203" i="1"/>
  <c r="O1202" i="1"/>
  <c r="N1202" i="1"/>
  <c r="M1202" i="1"/>
  <c r="M1201" i="1" s="1"/>
  <c r="L1202" i="1"/>
  <c r="K1202" i="1"/>
  <c r="I1202" i="1"/>
  <c r="I1201" i="1" s="1"/>
  <c r="H1202" i="1"/>
  <c r="G1202" i="1"/>
  <c r="G1201" i="1" s="1"/>
  <c r="N1201" i="1"/>
  <c r="H1201" i="1"/>
  <c r="M1200" i="1"/>
  <c r="M1199" i="1" s="1"/>
  <c r="J1200" i="1"/>
  <c r="G1200" i="1"/>
  <c r="G1199" i="1" s="1"/>
  <c r="O1199" i="1"/>
  <c r="N1199" i="1"/>
  <c r="L1199" i="1"/>
  <c r="K1199" i="1"/>
  <c r="J1199" i="1"/>
  <c r="I1199" i="1"/>
  <c r="H1199" i="1"/>
  <c r="M1198" i="1"/>
  <c r="M1197" i="1" s="1"/>
  <c r="J1198" i="1"/>
  <c r="G1198" i="1"/>
  <c r="G1197" i="1" s="1"/>
  <c r="G1196" i="1" s="1"/>
  <c r="O1197" i="1"/>
  <c r="N1197" i="1"/>
  <c r="N1196" i="1" s="1"/>
  <c r="L1197" i="1"/>
  <c r="L1196" i="1" s="1"/>
  <c r="K1197" i="1"/>
  <c r="J1197" i="1"/>
  <c r="J1196" i="1" s="1"/>
  <c r="I1197" i="1"/>
  <c r="H1197" i="1"/>
  <c r="H1196" i="1" s="1"/>
  <c r="O1196" i="1"/>
  <c r="K1196" i="1"/>
  <c r="I1196" i="1"/>
  <c r="N1195" i="1"/>
  <c r="M1194" i="1"/>
  <c r="M1193" i="1" s="1"/>
  <c r="J1194" i="1"/>
  <c r="G1194" i="1"/>
  <c r="G1193" i="1" s="1"/>
  <c r="O1193" i="1"/>
  <c r="N1193" i="1"/>
  <c r="L1193" i="1"/>
  <c r="K1193" i="1"/>
  <c r="J1193" i="1"/>
  <c r="I1193" i="1"/>
  <c r="H1193" i="1"/>
  <c r="M1192" i="1"/>
  <c r="J1192" i="1"/>
  <c r="G1192" i="1"/>
  <c r="M1191" i="1"/>
  <c r="J1191" i="1"/>
  <c r="J1189" i="1" s="1"/>
  <c r="J1188" i="1" s="1"/>
  <c r="G1191" i="1"/>
  <c r="M1190" i="1"/>
  <c r="J1190" i="1"/>
  <c r="G1190" i="1"/>
  <c r="G1189" i="1" s="1"/>
  <c r="G1188" i="1" s="1"/>
  <c r="G1187" i="1" s="1"/>
  <c r="O1189" i="1"/>
  <c r="N1189" i="1"/>
  <c r="N1188" i="1" s="1"/>
  <c r="L1189" i="1"/>
  <c r="L1188" i="1" s="1"/>
  <c r="L1187" i="1" s="1"/>
  <c r="L1186" i="1" s="1"/>
  <c r="K1189" i="1"/>
  <c r="I1189" i="1"/>
  <c r="H1189" i="1"/>
  <c r="H1188" i="1" s="1"/>
  <c r="H1187" i="1" s="1"/>
  <c r="H1186" i="1" s="1"/>
  <c r="O1188" i="1"/>
  <c r="O1187" i="1" s="1"/>
  <c r="O1186" i="1" s="1"/>
  <c r="K1188" i="1"/>
  <c r="K1187" i="1" s="1"/>
  <c r="I1188" i="1"/>
  <c r="I1187" i="1" s="1"/>
  <c r="I1186" i="1" s="1"/>
  <c r="N1187" i="1"/>
  <c r="N1186" i="1" s="1"/>
  <c r="J1187" i="1"/>
  <c r="J1186" i="1" s="1"/>
  <c r="K1186" i="1"/>
  <c r="G1186" i="1"/>
  <c r="M1184" i="1"/>
  <c r="M1183" i="1" s="1"/>
  <c r="J1184" i="1"/>
  <c r="G1184" i="1"/>
  <c r="G1183" i="1" s="1"/>
  <c r="O1183" i="1"/>
  <c r="N1183" i="1"/>
  <c r="L1183" i="1"/>
  <c r="K1183" i="1"/>
  <c r="J1183" i="1"/>
  <c r="I1183" i="1"/>
  <c r="H1183" i="1"/>
  <c r="M1182" i="1"/>
  <c r="M1181" i="1" s="1"/>
  <c r="M1180" i="1" s="1"/>
  <c r="M1179" i="1" s="1"/>
  <c r="J1182" i="1"/>
  <c r="G1182" i="1"/>
  <c r="G1181" i="1" s="1"/>
  <c r="O1181" i="1"/>
  <c r="N1181" i="1"/>
  <c r="N1180" i="1" s="1"/>
  <c r="N1179" i="1" s="1"/>
  <c r="L1181" i="1"/>
  <c r="K1181" i="1"/>
  <c r="J1181" i="1"/>
  <c r="J1180" i="1" s="1"/>
  <c r="J1179" i="1" s="1"/>
  <c r="I1181" i="1"/>
  <c r="H1181" i="1"/>
  <c r="O1180" i="1"/>
  <c r="O1179" i="1" s="1"/>
  <c r="K1180" i="1"/>
  <c r="K1179" i="1" s="1"/>
  <c r="I1180" i="1"/>
  <c r="I1179" i="1" s="1"/>
  <c r="M1178" i="1"/>
  <c r="M1177" i="1" s="1"/>
  <c r="M1176" i="1" s="1"/>
  <c r="J1178" i="1"/>
  <c r="G1178" i="1"/>
  <c r="G1177" i="1" s="1"/>
  <c r="G1176" i="1" s="1"/>
  <c r="O1177" i="1"/>
  <c r="N1177" i="1"/>
  <c r="N1176" i="1" s="1"/>
  <c r="L1177" i="1"/>
  <c r="L1176" i="1" s="1"/>
  <c r="K1177" i="1"/>
  <c r="J1177" i="1"/>
  <c r="J1176" i="1" s="1"/>
  <c r="I1177" i="1"/>
  <c r="H1177" i="1"/>
  <c r="H1176" i="1" s="1"/>
  <c r="O1176" i="1"/>
  <c r="K1176" i="1"/>
  <c r="I1176" i="1"/>
  <c r="M1175" i="1"/>
  <c r="J1175" i="1"/>
  <c r="J1174" i="1" s="1"/>
  <c r="J1173" i="1" s="1"/>
  <c r="G1175" i="1"/>
  <c r="O1174" i="1"/>
  <c r="O1173" i="1" s="1"/>
  <c r="N1174" i="1"/>
  <c r="M1174" i="1"/>
  <c r="M1173" i="1" s="1"/>
  <c r="L1174" i="1"/>
  <c r="K1174" i="1"/>
  <c r="K1173" i="1" s="1"/>
  <c r="I1174" i="1"/>
  <c r="I1173" i="1" s="1"/>
  <c r="H1174" i="1"/>
  <c r="G1174" i="1"/>
  <c r="G1173" i="1" s="1"/>
  <c r="N1173" i="1"/>
  <c r="L1173" i="1"/>
  <c r="H1173" i="1"/>
  <c r="M1172" i="1"/>
  <c r="M1171" i="1" s="1"/>
  <c r="J1172" i="1"/>
  <c r="G1172" i="1"/>
  <c r="G1171" i="1" s="1"/>
  <c r="G1170" i="1" s="1"/>
  <c r="O1171" i="1"/>
  <c r="N1171" i="1"/>
  <c r="N1170" i="1" s="1"/>
  <c r="L1171" i="1"/>
  <c r="L1170" i="1" s="1"/>
  <c r="K1171" i="1"/>
  <c r="J1171" i="1"/>
  <c r="J1170" i="1" s="1"/>
  <c r="I1171" i="1"/>
  <c r="H1171" i="1"/>
  <c r="H1170" i="1" s="1"/>
  <c r="O1170" i="1"/>
  <c r="M1170" i="1"/>
  <c r="K1170" i="1"/>
  <c r="I1170" i="1"/>
  <c r="M1169" i="1"/>
  <c r="J1169" i="1"/>
  <c r="J1168" i="1" s="1"/>
  <c r="J1165" i="1" s="1"/>
  <c r="G1169" i="1"/>
  <c r="O1168" i="1"/>
  <c r="N1168" i="1"/>
  <c r="M1168" i="1"/>
  <c r="L1168" i="1"/>
  <c r="K1168" i="1"/>
  <c r="I1168" i="1"/>
  <c r="H1168" i="1"/>
  <c r="G1168" i="1"/>
  <c r="M1167" i="1"/>
  <c r="J1167" i="1"/>
  <c r="J1166" i="1" s="1"/>
  <c r="G1167" i="1"/>
  <c r="O1166" i="1"/>
  <c r="O1165" i="1" s="1"/>
  <c r="N1166" i="1"/>
  <c r="M1166" i="1"/>
  <c r="L1166" i="1"/>
  <c r="K1166" i="1"/>
  <c r="K1165" i="1" s="1"/>
  <c r="I1166" i="1"/>
  <c r="H1166" i="1"/>
  <c r="G1166" i="1"/>
  <c r="G1165" i="1" s="1"/>
  <c r="N1165" i="1"/>
  <c r="L1165" i="1"/>
  <c r="H1165" i="1"/>
  <c r="M1164" i="1"/>
  <c r="M1163" i="1" s="1"/>
  <c r="J1164" i="1"/>
  <c r="G1164" i="1"/>
  <c r="G1163" i="1" s="1"/>
  <c r="O1163" i="1"/>
  <c r="N1163" i="1"/>
  <c r="L1163" i="1"/>
  <c r="K1163" i="1"/>
  <c r="J1163" i="1"/>
  <c r="I1163" i="1"/>
  <c r="H1163" i="1"/>
  <c r="M1162" i="1"/>
  <c r="M1161" i="1" s="1"/>
  <c r="J1162" i="1"/>
  <c r="G1162" i="1"/>
  <c r="G1161" i="1" s="1"/>
  <c r="G1160" i="1" s="1"/>
  <c r="O1161" i="1"/>
  <c r="N1161" i="1"/>
  <c r="L1161" i="1"/>
  <c r="L1160" i="1" s="1"/>
  <c r="K1161" i="1"/>
  <c r="J1161" i="1"/>
  <c r="I1161" i="1"/>
  <c r="H1161" i="1"/>
  <c r="H1160" i="1" s="1"/>
  <c r="O1160" i="1"/>
  <c r="K1160" i="1"/>
  <c r="I1160" i="1"/>
  <c r="M1159" i="1"/>
  <c r="J1159" i="1"/>
  <c r="J1158" i="1" s="1"/>
  <c r="G1159" i="1"/>
  <c r="O1158" i="1"/>
  <c r="N1158" i="1"/>
  <c r="M1158" i="1"/>
  <c r="L1158" i="1"/>
  <c r="K1158" i="1"/>
  <c r="I1158" i="1"/>
  <c r="H1158" i="1"/>
  <c r="G1158" i="1"/>
  <c r="M1157" i="1"/>
  <c r="J1157" i="1"/>
  <c r="J1156" i="1" s="1"/>
  <c r="J1155" i="1" s="1"/>
  <c r="G1157" i="1"/>
  <c r="O1156" i="1"/>
  <c r="N1156" i="1"/>
  <c r="M1156" i="1"/>
  <c r="M1155" i="1" s="1"/>
  <c r="L1156" i="1"/>
  <c r="K1156" i="1"/>
  <c r="I1156" i="1"/>
  <c r="I1155" i="1" s="1"/>
  <c r="H1156" i="1"/>
  <c r="G1156" i="1"/>
  <c r="N1155" i="1"/>
  <c r="L1155" i="1"/>
  <c r="H1155" i="1"/>
  <c r="O1154" i="1"/>
  <c r="M1154" i="1" s="1"/>
  <c r="M1153" i="1" s="1"/>
  <c r="L1154" i="1"/>
  <c r="I1154" i="1"/>
  <c r="G1154" i="1" s="1"/>
  <c r="G1153" i="1" s="1"/>
  <c r="O1153" i="1"/>
  <c r="O1150" i="1" s="1"/>
  <c r="N1153" i="1"/>
  <c r="K1153" i="1"/>
  <c r="I1153" i="1"/>
  <c r="H1153" i="1"/>
  <c r="O1152" i="1"/>
  <c r="M1152" i="1"/>
  <c r="M1151" i="1" s="1"/>
  <c r="M1150" i="1" s="1"/>
  <c r="L1152" i="1"/>
  <c r="J1152" i="1"/>
  <c r="I1152" i="1"/>
  <c r="G1152" i="1"/>
  <c r="G1151" i="1" s="1"/>
  <c r="O1151" i="1"/>
  <c r="N1151" i="1"/>
  <c r="N1150" i="1" s="1"/>
  <c r="L1151" i="1"/>
  <c r="K1151" i="1"/>
  <c r="J1151" i="1"/>
  <c r="I1151" i="1"/>
  <c r="H1151" i="1"/>
  <c r="H1150" i="1" s="1"/>
  <c r="K1150" i="1"/>
  <c r="I1150" i="1"/>
  <c r="M1149" i="1"/>
  <c r="J1149" i="1"/>
  <c r="J1148" i="1" s="1"/>
  <c r="G1149" i="1"/>
  <c r="O1148" i="1"/>
  <c r="N1148" i="1"/>
  <c r="M1148" i="1"/>
  <c r="L1148" i="1"/>
  <c r="K1148" i="1"/>
  <c r="I1148" i="1"/>
  <c r="H1148" i="1"/>
  <c r="G1148" i="1"/>
  <c r="M1147" i="1"/>
  <c r="J1147" i="1"/>
  <c r="J1146" i="1" s="1"/>
  <c r="G1147" i="1"/>
  <c r="O1146" i="1"/>
  <c r="N1146" i="1"/>
  <c r="M1146" i="1"/>
  <c r="M1145" i="1" s="1"/>
  <c r="L1146" i="1"/>
  <c r="K1146" i="1"/>
  <c r="I1146" i="1"/>
  <c r="I1145" i="1" s="1"/>
  <c r="H1146" i="1"/>
  <c r="G1146" i="1"/>
  <c r="G1145" i="1" s="1"/>
  <c r="N1145" i="1"/>
  <c r="L1145" i="1"/>
  <c r="H1145" i="1"/>
  <c r="M1143" i="1"/>
  <c r="J1143" i="1"/>
  <c r="J1142" i="1" s="1"/>
  <c r="J1139" i="1" s="1"/>
  <c r="G1143" i="1"/>
  <c r="O1142" i="1"/>
  <c r="N1142" i="1"/>
  <c r="M1142" i="1"/>
  <c r="L1142" i="1"/>
  <c r="K1142" i="1"/>
  <c r="I1142" i="1"/>
  <c r="H1142" i="1"/>
  <c r="G1142" i="1"/>
  <c r="M1141" i="1"/>
  <c r="J1141" i="1"/>
  <c r="J1140" i="1" s="1"/>
  <c r="G1141" i="1"/>
  <c r="O1140" i="1"/>
  <c r="O1139" i="1" s="1"/>
  <c r="N1140" i="1"/>
  <c r="M1140" i="1"/>
  <c r="L1140" i="1"/>
  <c r="K1140" i="1"/>
  <c r="K1139" i="1" s="1"/>
  <c r="I1140" i="1"/>
  <c r="H1140" i="1"/>
  <c r="G1140" i="1"/>
  <c r="G1139" i="1" s="1"/>
  <c r="N1139" i="1"/>
  <c r="L1139" i="1"/>
  <c r="H1139" i="1"/>
  <c r="M1138" i="1"/>
  <c r="M1137" i="1" s="1"/>
  <c r="M1136" i="1" s="1"/>
  <c r="J1138" i="1"/>
  <c r="G1138" i="1"/>
  <c r="G1137" i="1" s="1"/>
  <c r="G1136" i="1" s="1"/>
  <c r="O1137" i="1"/>
  <c r="N1137" i="1"/>
  <c r="N1136" i="1" s="1"/>
  <c r="L1137" i="1"/>
  <c r="L1136" i="1" s="1"/>
  <c r="K1137" i="1"/>
  <c r="J1137" i="1"/>
  <c r="J1136" i="1" s="1"/>
  <c r="I1137" i="1"/>
  <c r="H1137" i="1"/>
  <c r="H1136" i="1" s="1"/>
  <c r="O1136" i="1"/>
  <c r="K1136" i="1"/>
  <c r="I1136" i="1"/>
  <c r="M1135" i="1"/>
  <c r="J1135" i="1"/>
  <c r="J1134" i="1" s="1"/>
  <c r="J1133" i="1" s="1"/>
  <c r="G1135" i="1"/>
  <c r="O1134" i="1"/>
  <c r="O1133" i="1" s="1"/>
  <c r="N1134" i="1"/>
  <c r="M1134" i="1"/>
  <c r="M1133" i="1" s="1"/>
  <c r="L1134" i="1"/>
  <c r="K1134" i="1"/>
  <c r="K1133" i="1" s="1"/>
  <c r="I1134" i="1"/>
  <c r="I1133" i="1" s="1"/>
  <c r="H1134" i="1"/>
  <c r="G1134" i="1"/>
  <c r="G1133" i="1" s="1"/>
  <c r="N1133" i="1"/>
  <c r="L1133" i="1"/>
  <c r="H1133" i="1"/>
  <c r="M1132" i="1"/>
  <c r="M1131" i="1" s="1"/>
  <c r="M1130" i="1" s="1"/>
  <c r="J1132" i="1"/>
  <c r="G1132" i="1"/>
  <c r="G1131" i="1" s="1"/>
  <c r="G1130" i="1" s="1"/>
  <c r="O1131" i="1"/>
  <c r="N1131" i="1"/>
  <c r="N1130" i="1" s="1"/>
  <c r="L1131" i="1"/>
  <c r="L1130" i="1" s="1"/>
  <c r="K1131" i="1"/>
  <c r="J1131" i="1"/>
  <c r="J1130" i="1" s="1"/>
  <c r="I1131" i="1"/>
  <c r="H1131" i="1"/>
  <c r="H1130" i="1" s="1"/>
  <c r="O1130" i="1"/>
  <c r="K1130" i="1"/>
  <c r="I1130" i="1"/>
  <c r="M1129" i="1"/>
  <c r="J1129" i="1"/>
  <c r="J1128" i="1" s="1"/>
  <c r="J1125" i="1" s="1"/>
  <c r="G1129" i="1"/>
  <c r="O1128" i="1"/>
  <c r="N1128" i="1"/>
  <c r="M1128" i="1"/>
  <c r="L1128" i="1"/>
  <c r="K1128" i="1"/>
  <c r="I1128" i="1"/>
  <c r="H1128" i="1"/>
  <c r="G1128" i="1"/>
  <c r="M1127" i="1"/>
  <c r="J1127" i="1"/>
  <c r="J1126" i="1" s="1"/>
  <c r="G1127" i="1"/>
  <c r="O1126" i="1"/>
  <c r="O1125" i="1" s="1"/>
  <c r="N1126" i="1"/>
  <c r="M1126" i="1"/>
  <c r="L1126" i="1"/>
  <c r="K1126" i="1"/>
  <c r="K1125" i="1" s="1"/>
  <c r="I1126" i="1"/>
  <c r="H1126" i="1"/>
  <c r="G1126" i="1"/>
  <c r="G1125" i="1" s="1"/>
  <c r="N1125" i="1"/>
  <c r="L1125" i="1"/>
  <c r="H1125" i="1"/>
  <c r="M1124" i="1"/>
  <c r="M1123" i="1" s="1"/>
  <c r="J1124" i="1"/>
  <c r="G1124" i="1"/>
  <c r="G1123" i="1" s="1"/>
  <c r="O1123" i="1"/>
  <c r="N1123" i="1"/>
  <c r="L1123" i="1"/>
  <c r="K1123" i="1"/>
  <c r="J1123" i="1"/>
  <c r="I1123" i="1"/>
  <c r="H1123" i="1"/>
  <c r="M1122" i="1"/>
  <c r="M1121" i="1" s="1"/>
  <c r="J1122" i="1"/>
  <c r="G1122" i="1"/>
  <c r="G1121" i="1" s="1"/>
  <c r="G1120" i="1" s="1"/>
  <c r="O1121" i="1"/>
  <c r="N1121" i="1"/>
  <c r="L1121" i="1"/>
  <c r="L1120" i="1" s="1"/>
  <c r="K1121" i="1"/>
  <c r="J1121" i="1"/>
  <c r="I1121" i="1"/>
  <c r="H1121" i="1"/>
  <c r="H1120" i="1" s="1"/>
  <c r="O1120" i="1"/>
  <c r="K1120" i="1"/>
  <c r="I1120" i="1"/>
  <c r="M1119" i="1"/>
  <c r="J1119" i="1"/>
  <c r="J1118" i="1" s="1"/>
  <c r="J1117" i="1" s="1"/>
  <c r="G1119" i="1"/>
  <c r="O1118" i="1"/>
  <c r="O1117" i="1" s="1"/>
  <c r="N1118" i="1"/>
  <c r="M1118" i="1"/>
  <c r="M1117" i="1" s="1"/>
  <c r="L1118" i="1"/>
  <c r="K1118" i="1"/>
  <c r="K1117" i="1" s="1"/>
  <c r="I1118" i="1"/>
  <c r="I1117" i="1" s="1"/>
  <c r="H1118" i="1"/>
  <c r="G1118" i="1"/>
  <c r="G1117" i="1" s="1"/>
  <c r="N1117" i="1"/>
  <c r="L1117" i="1"/>
  <c r="H1117" i="1"/>
  <c r="M1116" i="1"/>
  <c r="M1115" i="1" s="1"/>
  <c r="M1114" i="1" s="1"/>
  <c r="J1116" i="1"/>
  <c r="G1116" i="1"/>
  <c r="G1115" i="1" s="1"/>
  <c r="G1114" i="1" s="1"/>
  <c r="O1115" i="1"/>
  <c r="N1115" i="1"/>
  <c r="N1114" i="1" s="1"/>
  <c r="L1115" i="1"/>
  <c r="L1114" i="1" s="1"/>
  <c r="K1115" i="1"/>
  <c r="J1115" i="1"/>
  <c r="J1114" i="1" s="1"/>
  <c r="I1115" i="1"/>
  <c r="H1115" i="1"/>
  <c r="H1114" i="1" s="1"/>
  <c r="O1114" i="1"/>
  <c r="K1114" i="1"/>
  <c r="I1114" i="1"/>
  <c r="M1113" i="1"/>
  <c r="J1113" i="1"/>
  <c r="J1112" i="1" s="1"/>
  <c r="G1113" i="1"/>
  <c r="O1112" i="1"/>
  <c r="O1111" i="1" s="1"/>
  <c r="N1112" i="1"/>
  <c r="M1112" i="1"/>
  <c r="M1111" i="1" s="1"/>
  <c r="L1112" i="1"/>
  <c r="K1112" i="1"/>
  <c r="K1111" i="1" s="1"/>
  <c r="I1112" i="1"/>
  <c r="I1111" i="1" s="1"/>
  <c r="H1112" i="1"/>
  <c r="G1112" i="1"/>
  <c r="G1111" i="1" s="1"/>
  <c r="N1111" i="1"/>
  <c r="L1111" i="1"/>
  <c r="J1111" i="1"/>
  <c r="H1111" i="1"/>
  <c r="M1110" i="1"/>
  <c r="M1109" i="1" s="1"/>
  <c r="M1108" i="1" s="1"/>
  <c r="J1110" i="1"/>
  <c r="G1110" i="1"/>
  <c r="G1109" i="1" s="1"/>
  <c r="O1109" i="1"/>
  <c r="N1109" i="1"/>
  <c r="N1108" i="1" s="1"/>
  <c r="L1109" i="1"/>
  <c r="L1108" i="1" s="1"/>
  <c r="K1109" i="1"/>
  <c r="J1109" i="1"/>
  <c r="J1108" i="1" s="1"/>
  <c r="I1109" i="1"/>
  <c r="H1109" i="1"/>
  <c r="H1108" i="1" s="1"/>
  <c r="O1108" i="1"/>
  <c r="K1108" i="1"/>
  <c r="I1108" i="1"/>
  <c r="G1108" i="1"/>
  <c r="M1107" i="1"/>
  <c r="J1107" i="1"/>
  <c r="J1106" i="1" s="1"/>
  <c r="G1107" i="1"/>
  <c r="O1106" i="1"/>
  <c r="N1106" i="1"/>
  <c r="M1106" i="1"/>
  <c r="L1106" i="1"/>
  <c r="K1106" i="1"/>
  <c r="I1106" i="1"/>
  <c r="H1106" i="1"/>
  <c r="G1106" i="1"/>
  <c r="M1105" i="1"/>
  <c r="J1105" i="1"/>
  <c r="H1105" i="1"/>
  <c r="G1105" i="1"/>
  <c r="G1104" i="1" s="1"/>
  <c r="O1104" i="1"/>
  <c r="N1104" i="1"/>
  <c r="M1104" i="1"/>
  <c r="L1104" i="1"/>
  <c r="L1099" i="1" s="1"/>
  <c r="K1104" i="1"/>
  <c r="J1104" i="1"/>
  <c r="I1104" i="1"/>
  <c r="H1104" i="1"/>
  <c r="M1103" i="1"/>
  <c r="M1102" i="1" s="1"/>
  <c r="J1103" i="1"/>
  <c r="G1103" i="1"/>
  <c r="G1102" i="1" s="1"/>
  <c r="O1102" i="1"/>
  <c r="N1102" i="1"/>
  <c r="N1099" i="1" s="1"/>
  <c r="L1102" i="1"/>
  <c r="K1102" i="1"/>
  <c r="J1102" i="1"/>
  <c r="J1099" i="1" s="1"/>
  <c r="I1102" i="1"/>
  <c r="H1102" i="1"/>
  <c r="M1101" i="1"/>
  <c r="J1101" i="1"/>
  <c r="H1101" i="1"/>
  <c r="O1100" i="1"/>
  <c r="N1100" i="1"/>
  <c r="M1100" i="1"/>
  <c r="M1099" i="1" s="1"/>
  <c r="L1100" i="1"/>
  <c r="K1100" i="1"/>
  <c r="J1100" i="1"/>
  <c r="I1100" i="1"/>
  <c r="I1099" i="1" s="1"/>
  <c r="M1098" i="1"/>
  <c r="M1097" i="1" s="1"/>
  <c r="J1098" i="1"/>
  <c r="G1098" i="1"/>
  <c r="G1097" i="1" s="1"/>
  <c r="O1097" i="1"/>
  <c r="N1097" i="1"/>
  <c r="N1096" i="1" s="1"/>
  <c r="L1097" i="1"/>
  <c r="L1096" i="1" s="1"/>
  <c r="K1097" i="1"/>
  <c r="J1097" i="1"/>
  <c r="I1097" i="1"/>
  <c r="H1097" i="1"/>
  <c r="H1096" i="1" s="1"/>
  <c r="O1096" i="1"/>
  <c r="M1096" i="1"/>
  <c r="K1096" i="1"/>
  <c r="I1096" i="1"/>
  <c r="G1096" i="1"/>
  <c r="M1095" i="1"/>
  <c r="J1095" i="1"/>
  <c r="J1094" i="1" s="1"/>
  <c r="G1095" i="1"/>
  <c r="O1094" i="1"/>
  <c r="O1093" i="1" s="1"/>
  <c r="N1094" i="1"/>
  <c r="M1094" i="1"/>
  <c r="M1093" i="1" s="1"/>
  <c r="L1094" i="1"/>
  <c r="K1094" i="1"/>
  <c r="K1093" i="1" s="1"/>
  <c r="I1094" i="1"/>
  <c r="I1093" i="1" s="1"/>
  <c r="H1094" i="1"/>
  <c r="G1094" i="1"/>
  <c r="N1093" i="1"/>
  <c r="L1093" i="1"/>
  <c r="H1093" i="1"/>
  <c r="M1092" i="1"/>
  <c r="M1091" i="1" s="1"/>
  <c r="J1092" i="1"/>
  <c r="G1092" i="1"/>
  <c r="G1091" i="1" s="1"/>
  <c r="O1091" i="1"/>
  <c r="N1091" i="1"/>
  <c r="L1091" i="1"/>
  <c r="K1091" i="1"/>
  <c r="J1091" i="1"/>
  <c r="I1091" i="1"/>
  <c r="H1091" i="1"/>
  <c r="M1090" i="1"/>
  <c r="M1089" i="1" s="1"/>
  <c r="J1090" i="1"/>
  <c r="G1090" i="1"/>
  <c r="G1089" i="1" s="1"/>
  <c r="G1086" i="1" s="1"/>
  <c r="O1089" i="1"/>
  <c r="N1089" i="1"/>
  <c r="L1089" i="1"/>
  <c r="K1089" i="1"/>
  <c r="J1089" i="1"/>
  <c r="I1089" i="1"/>
  <c r="H1089" i="1"/>
  <c r="M1088" i="1"/>
  <c r="M1087" i="1" s="1"/>
  <c r="M1086" i="1" s="1"/>
  <c r="J1088" i="1"/>
  <c r="G1088" i="1"/>
  <c r="G1087" i="1" s="1"/>
  <c r="O1087" i="1"/>
  <c r="N1087" i="1"/>
  <c r="N1086" i="1" s="1"/>
  <c r="L1087" i="1"/>
  <c r="L1086" i="1" s="1"/>
  <c r="K1087" i="1"/>
  <c r="J1087" i="1"/>
  <c r="I1087" i="1"/>
  <c r="H1087" i="1"/>
  <c r="H1086" i="1" s="1"/>
  <c r="O1086" i="1"/>
  <c r="K1086" i="1"/>
  <c r="I1086" i="1"/>
  <c r="O1085" i="1"/>
  <c r="O1084" i="1" s="1"/>
  <c r="M1085" i="1"/>
  <c r="M1084" i="1" s="1"/>
  <c r="L1085" i="1"/>
  <c r="J1085" i="1"/>
  <c r="I1085" i="1"/>
  <c r="G1085" i="1"/>
  <c r="G1084" i="1" s="1"/>
  <c r="N1084" i="1"/>
  <c r="L1084" i="1"/>
  <c r="K1084" i="1"/>
  <c r="J1084" i="1"/>
  <c r="I1084" i="1"/>
  <c r="H1084" i="1"/>
  <c r="M1083" i="1"/>
  <c r="M1082" i="1" s="1"/>
  <c r="J1083" i="1"/>
  <c r="G1083" i="1"/>
  <c r="G1082" i="1" s="1"/>
  <c r="O1082" i="1"/>
  <c r="N1082" i="1"/>
  <c r="L1082" i="1"/>
  <c r="K1082" i="1"/>
  <c r="J1082" i="1"/>
  <c r="I1082" i="1"/>
  <c r="H1082" i="1"/>
  <c r="M1081" i="1"/>
  <c r="M1080" i="1" s="1"/>
  <c r="J1081" i="1"/>
  <c r="G1081" i="1"/>
  <c r="G1080" i="1" s="1"/>
  <c r="O1080" i="1"/>
  <c r="N1080" i="1"/>
  <c r="N1079" i="1" s="1"/>
  <c r="L1080" i="1"/>
  <c r="K1080" i="1"/>
  <c r="J1080" i="1"/>
  <c r="J1079" i="1" s="1"/>
  <c r="I1080" i="1"/>
  <c r="H1080" i="1"/>
  <c r="O1079" i="1"/>
  <c r="M1079" i="1"/>
  <c r="K1079" i="1"/>
  <c r="I1079" i="1"/>
  <c r="O1078" i="1"/>
  <c r="O1077" i="1" s="1"/>
  <c r="O1070" i="1" s="1"/>
  <c r="M1078" i="1"/>
  <c r="M1077" i="1" s="1"/>
  <c r="L1078" i="1"/>
  <c r="J1078" i="1"/>
  <c r="J1077" i="1" s="1"/>
  <c r="I1078" i="1"/>
  <c r="I1077" i="1" s="1"/>
  <c r="G1078" i="1"/>
  <c r="G1077" i="1" s="1"/>
  <c r="N1077" i="1"/>
  <c r="L1077" i="1"/>
  <c r="K1077" i="1"/>
  <c r="H1077" i="1"/>
  <c r="M1076" i="1"/>
  <c r="M1075" i="1" s="1"/>
  <c r="J1076" i="1"/>
  <c r="G1076" i="1"/>
  <c r="G1075" i="1" s="1"/>
  <c r="O1075" i="1"/>
  <c r="N1075" i="1"/>
  <c r="L1075" i="1"/>
  <c r="K1075" i="1"/>
  <c r="J1075" i="1"/>
  <c r="I1075" i="1"/>
  <c r="H1075" i="1"/>
  <c r="M1074" i="1"/>
  <c r="J1074" i="1"/>
  <c r="J1073" i="1" s="1"/>
  <c r="G1074" i="1"/>
  <c r="G1073" i="1" s="1"/>
  <c r="O1073" i="1"/>
  <c r="N1073" i="1"/>
  <c r="M1073" i="1"/>
  <c r="M1070" i="1" s="1"/>
  <c r="L1073" i="1"/>
  <c r="K1073" i="1"/>
  <c r="I1073" i="1"/>
  <c r="H1073" i="1"/>
  <c r="M1072" i="1"/>
  <c r="J1072" i="1"/>
  <c r="J1071" i="1" s="1"/>
  <c r="G1072" i="1"/>
  <c r="G1071" i="1" s="1"/>
  <c r="O1071" i="1"/>
  <c r="N1071" i="1"/>
  <c r="M1071" i="1"/>
  <c r="L1071" i="1"/>
  <c r="L1070" i="1" s="1"/>
  <c r="K1071" i="1"/>
  <c r="I1071" i="1"/>
  <c r="H1071" i="1"/>
  <c r="K1070" i="1"/>
  <c r="M1069" i="1"/>
  <c r="M1068" i="1" s="1"/>
  <c r="M1067" i="1" s="1"/>
  <c r="J1069" i="1"/>
  <c r="G1069" i="1"/>
  <c r="O1068" i="1"/>
  <c r="N1068" i="1"/>
  <c r="N1067" i="1" s="1"/>
  <c r="L1068" i="1"/>
  <c r="K1068" i="1"/>
  <c r="K1067" i="1" s="1"/>
  <c r="J1068" i="1"/>
  <c r="I1068" i="1"/>
  <c r="H1068" i="1"/>
  <c r="G1068" i="1"/>
  <c r="G1067" i="1" s="1"/>
  <c r="O1067" i="1"/>
  <c r="L1067" i="1"/>
  <c r="J1067" i="1"/>
  <c r="I1067" i="1"/>
  <c r="H1067" i="1"/>
  <c r="M1066" i="1"/>
  <c r="M1065" i="1" s="1"/>
  <c r="J1066" i="1"/>
  <c r="G1066" i="1"/>
  <c r="O1065" i="1"/>
  <c r="O1062" i="1" s="1"/>
  <c r="N1065" i="1"/>
  <c r="L1065" i="1"/>
  <c r="K1065" i="1"/>
  <c r="J1065" i="1"/>
  <c r="I1065" i="1"/>
  <c r="H1065" i="1"/>
  <c r="G1065" i="1"/>
  <c r="M1064" i="1"/>
  <c r="M1063" i="1" s="1"/>
  <c r="J1064" i="1"/>
  <c r="G1064" i="1"/>
  <c r="O1063" i="1"/>
  <c r="N1063" i="1"/>
  <c r="L1063" i="1"/>
  <c r="K1063" i="1"/>
  <c r="J1063" i="1"/>
  <c r="I1063" i="1"/>
  <c r="H1063" i="1"/>
  <c r="G1063" i="1"/>
  <c r="L1062" i="1"/>
  <c r="K1062" i="1"/>
  <c r="I1062" i="1"/>
  <c r="H1062" i="1"/>
  <c r="G1062" i="1"/>
  <c r="M1061" i="1"/>
  <c r="J1061" i="1"/>
  <c r="J1060" i="1" s="1"/>
  <c r="G1061" i="1"/>
  <c r="O1060" i="1"/>
  <c r="O1057" i="1" s="1"/>
  <c r="N1060" i="1"/>
  <c r="M1060" i="1"/>
  <c r="L1060" i="1"/>
  <c r="K1060" i="1"/>
  <c r="K1057" i="1" s="1"/>
  <c r="I1060" i="1"/>
  <c r="H1060" i="1"/>
  <c r="G1060" i="1"/>
  <c r="M1059" i="1"/>
  <c r="J1059" i="1"/>
  <c r="G1059" i="1"/>
  <c r="O1058" i="1"/>
  <c r="M1058" i="1" s="1"/>
  <c r="N1058" i="1"/>
  <c r="L1058" i="1"/>
  <c r="K1058" i="1"/>
  <c r="I1058" i="1"/>
  <c r="H1058" i="1"/>
  <c r="H1057" i="1" s="1"/>
  <c r="N1057" i="1"/>
  <c r="M1057" i="1"/>
  <c r="L1057" i="1"/>
  <c r="I1057" i="1"/>
  <c r="M1056" i="1"/>
  <c r="J1056" i="1"/>
  <c r="J1054" i="1" s="1"/>
  <c r="H1056" i="1"/>
  <c r="M1055" i="1"/>
  <c r="J1055" i="1"/>
  <c r="G1055" i="1"/>
  <c r="O1054" i="1"/>
  <c r="N1054" i="1"/>
  <c r="M1054" i="1"/>
  <c r="L1054" i="1"/>
  <c r="L1047" i="1" s="1"/>
  <c r="K1054" i="1"/>
  <c r="I1054" i="1"/>
  <c r="M1053" i="1"/>
  <c r="J1053" i="1"/>
  <c r="J1052" i="1" s="1"/>
  <c r="H1053" i="1"/>
  <c r="N1052" i="1"/>
  <c r="M1052" i="1"/>
  <c r="K1052" i="1"/>
  <c r="N1051" i="1"/>
  <c r="M1051" i="1" s="1"/>
  <c r="K1051" i="1"/>
  <c r="J1051" i="1"/>
  <c r="J1050" i="1" s="1"/>
  <c r="H1051" i="1"/>
  <c r="O1050" i="1"/>
  <c r="N1050" i="1"/>
  <c r="M1050" i="1"/>
  <c r="L1050" i="1"/>
  <c r="K1050" i="1"/>
  <c r="I1050" i="1"/>
  <c r="I1047" i="1" s="1"/>
  <c r="M1049" i="1"/>
  <c r="M1048" i="1" s="1"/>
  <c r="K1049" i="1"/>
  <c r="J1049" i="1" s="1"/>
  <c r="G1049" i="1"/>
  <c r="O1048" i="1"/>
  <c r="N1048" i="1"/>
  <c r="L1048" i="1"/>
  <c r="K1048" i="1"/>
  <c r="J1048" i="1"/>
  <c r="I1048" i="1"/>
  <c r="H1048" i="1"/>
  <c r="G1048" i="1"/>
  <c r="O1047" i="1"/>
  <c r="M1046" i="1"/>
  <c r="J1046" i="1"/>
  <c r="J1045" i="1" s="1"/>
  <c r="J1042" i="1" s="1"/>
  <c r="G1046" i="1"/>
  <c r="O1045" i="1"/>
  <c r="N1045" i="1"/>
  <c r="M1045" i="1"/>
  <c r="L1045" i="1"/>
  <c r="L1042" i="1" s="1"/>
  <c r="K1045" i="1"/>
  <c r="I1045" i="1"/>
  <c r="H1045" i="1"/>
  <c r="G1045" i="1"/>
  <c r="G1042" i="1" s="1"/>
  <c r="M1044" i="1"/>
  <c r="J1044" i="1"/>
  <c r="J1043" i="1" s="1"/>
  <c r="G1044" i="1"/>
  <c r="O1043" i="1"/>
  <c r="N1043" i="1"/>
  <c r="M1043" i="1"/>
  <c r="L1043" i="1"/>
  <c r="K1043" i="1"/>
  <c r="I1043" i="1"/>
  <c r="H1043" i="1"/>
  <c r="G1043" i="1"/>
  <c r="N1042" i="1"/>
  <c r="M1042" i="1"/>
  <c r="I1042" i="1"/>
  <c r="H1042" i="1"/>
  <c r="M1041" i="1"/>
  <c r="J1041" i="1"/>
  <c r="J1040" i="1" s="1"/>
  <c r="G1041" i="1"/>
  <c r="G1040" i="1" s="1"/>
  <c r="O1040" i="1"/>
  <c r="N1040" i="1"/>
  <c r="M1040" i="1"/>
  <c r="L1040" i="1"/>
  <c r="K1040" i="1"/>
  <c r="I1040" i="1"/>
  <c r="I1037" i="1" s="1"/>
  <c r="H1040" i="1"/>
  <c r="M1039" i="1"/>
  <c r="J1039" i="1"/>
  <c r="J1038" i="1" s="1"/>
  <c r="G1039" i="1"/>
  <c r="G1038" i="1" s="1"/>
  <c r="O1038" i="1"/>
  <c r="N1038" i="1"/>
  <c r="M1038" i="1"/>
  <c r="M1037" i="1" s="1"/>
  <c r="L1038" i="1"/>
  <c r="K1038" i="1"/>
  <c r="I1038" i="1"/>
  <c r="H1038" i="1"/>
  <c r="O1037" i="1"/>
  <c r="N1037" i="1"/>
  <c r="K1037" i="1"/>
  <c r="J1037" i="1"/>
  <c r="M1036" i="1"/>
  <c r="J1036" i="1"/>
  <c r="G1036" i="1"/>
  <c r="O1035" i="1"/>
  <c r="N1035" i="1"/>
  <c r="M1035" i="1"/>
  <c r="L1035" i="1"/>
  <c r="K1035" i="1"/>
  <c r="J1035" i="1"/>
  <c r="I1035" i="1"/>
  <c r="G1035" i="1" s="1"/>
  <c r="G1032" i="1" s="1"/>
  <c r="H1035" i="1"/>
  <c r="M1034" i="1"/>
  <c r="J1034" i="1"/>
  <c r="J1033" i="1" s="1"/>
  <c r="J1032" i="1" s="1"/>
  <c r="G1034" i="1"/>
  <c r="O1033" i="1"/>
  <c r="N1033" i="1"/>
  <c r="M1033" i="1"/>
  <c r="L1033" i="1"/>
  <c r="K1033" i="1"/>
  <c r="I1033" i="1"/>
  <c r="H1033" i="1"/>
  <c r="G1033" i="1"/>
  <c r="O1032" i="1"/>
  <c r="N1032" i="1"/>
  <c r="L1032" i="1"/>
  <c r="K1032" i="1"/>
  <c r="H1032" i="1"/>
  <c r="M1031" i="1"/>
  <c r="M1030" i="1" s="1"/>
  <c r="J1031" i="1"/>
  <c r="G1031" i="1"/>
  <c r="O1030" i="1"/>
  <c r="O1027" i="1" s="1"/>
  <c r="N1030" i="1"/>
  <c r="L1030" i="1"/>
  <c r="K1030" i="1"/>
  <c r="J1030" i="1"/>
  <c r="I1030" i="1"/>
  <c r="H1030" i="1"/>
  <c r="G1030" i="1"/>
  <c r="M1029" i="1"/>
  <c r="M1028" i="1" s="1"/>
  <c r="J1029" i="1"/>
  <c r="G1029" i="1"/>
  <c r="O1028" i="1"/>
  <c r="N1028" i="1"/>
  <c r="L1028" i="1"/>
  <c r="K1028" i="1"/>
  <c r="J1028" i="1"/>
  <c r="I1028" i="1"/>
  <c r="H1028" i="1"/>
  <c r="G1028" i="1"/>
  <c r="L1027" i="1"/>
  <c r="K1027" i="1"/>
  <c r="I1027" i="1"/>
  <c r="H1027" i="1"/>
  <c r="G1027" i="1"/>
  <c r="M1026" i="1"/>
  <c r="J1026" i="1"/>
  <c r="J1025" i="1" s="1"/>
  <c r="J1024" i="1" s="1"/>
  <c r="G1026" i="1"/>
  <c r="O1025" i="1"/>
  <c r="O1024" i="1" s="1"/>
  <c r="N1025" i="1"/>
  <c r="M1025" i="1"/>
  <c r="L1025" i="1"/>
  <c r="L1024" i="1" s="1"/>
  <c r="K1025" i="1"/>
  <c r="K1024" i="1" s="1"/>
  <c r="I1025" i="1"/>
  <c r="H1025" i="1"/>
  <c r="G1025" i="1"/>
  <c r="G1024" i="1" s="1"/>
  <c r="N1024" i="1"/>
  <c r="M1024" i="1"/>
  <c r="I1024" i="1"/>
  <c r="H1024" i="1"/>
  <c r="M1023" i="1"/>
  <c r="J1023" i="1"/>
  <c r="J1022" i="1" s="1"/>
  <c r="G1023" i="1"/>
  <c r="G1022" i="1" s="1"/>
  <c r="O1022" i="1"/>
  <c r="N1022" i="1"/>
  <c r="M1022" i="1"/>
  <c r="L1022" i="1"/>
  <c r="K1022" i="1"/>
  <c r="I1022" i="1"/>
  <c r="H1022" i="1"/>
  <c r="M1021" i="1"/>
  <c r="J1021" i="1"/>
  <c r="J1020" i="1" s="1"/>
  <c r="G1021" i="1"/>
  <c r="G1020" i="1" s="1"/>
  <c r="G1019" i="1" s="1"/>
  <c r="O1020" i="1"/>
  <c r="N1020" i="1"/>
  <c r="M1020" i="1"/>
  <c r="M1019" i="1" s="1"/>
  <c r="L1020" i="1"/>
  <c r="L1019" i="1" s="1"/>
  <c r="K1020" i="1"/>
  <c r="I1020" i="1"/>
  <c r="I1019" i="1" s="1"/>
  <c r="H1020" i="1"/>
  <c r="H1019" i="1" s="1"/>
  <c r="O1019" i="1"/>
  <c r="N1019" i="1"/>
  <c r="K1019" i="1"/>
  <c r="J1019" i="1"/>
  <c r="M1018" i="1"/>
  <c r="J1018" i="1"/>
  <c r="J1017" i="1" s="1"/>
  <c r="J1016" i="1" s="1"/>
  <c r="G1018" i="1"/>
  <c r="O1017" i="1"/>
  <c r="N1017" i="1"/>
  <c r="M1017" i="1"/>
  <c r="M1016" i="1" s="1"/>
  <c r="L1017" i="1"/>
  <c r="K1017" i="1"/>
  <c r="I1017" i="1"/>
  <c r="I1016" i="1" s="1"/>
  <c r="H1017" i="1"/>
  <c r="G1017" i="1"/>
  <c r="O1016" i="1"/>
  <c r="N1016" i="1"/>
  <c r="L1016" i="1"/>
  <c r="K1016" i="1"/>
  <c r="H1016" i="1"/>
  <c r="G1016" i="1"/>
  <c r="M1014" i="1"/>
  <c r="J1014" i="1"/>
  <c r="J1013" i="1" s="1"/>
  <c r="J1012" i="1" s="1"/>
  <c r="G1014" i="1"/>
  <c r="O1013" i="1"/>
  <c r="O1012" i="1" s="1"/>
  <c r="N1013" i="1"/>
  <c r="M1013" i="1"/>
  <c r="L1013" i="1"/>
  <c r="L1012" i="1" s="1"/>
  <c r="K1013" i="1"/>
  <c r="K1012" i="1" s="1"/>
  <c r="I1013" i="1"/>
  <c r="H1013" i="1"/>
  <c r="H1012" i="1" s="1"/>
  <c r="G1013" i="1"/>
  <c r="G1012" i="1" s="1"/>
  <c r="N1012" i="1"/>
  <c r="M1012" i="1"/>
  <c r="I1012" i="1"/>
  <c r="M1011" i="1"/>
  <c r="J1011" i="1"/>
  <c r="J1010" i="1" s="1"/>
  <c r="G1011" i="1"/>
  <c r="G1010" i="1" s="1"/>
  <c r="G1009" i="1" s="1"/>
  <c r="O1010" i="1"/>
  <c r="N1010" i="1"/>
  <c r="M1010" i="1"/>
  <c r="M1009" i="1" s="1"/>
  <c r="L1010" i="1"/>
  <c r="L1009" i="1" s="1"/>
  <c r="K1010" i="1"/>
  <c r="I1010" i="1"/>
  <c r="I1009" i="1" s="1"/>
  <c r="H1010" i="1"/>
  <c r="H1009" i="1" s="1"/>
  <c r="O1009" i="1"/>
  <c r="N1009" i="1"/>
  <c r="K1009" i="1"/>
  <c r="J1009" i="1"/>
  <c r="M1008" i="1"/>
  <c r="J1008" i="1"/>
  <c r="J1007" i="1" s="1"/>
  <c r="J1006" i="1" s="1"/>
  <c r="G1008" i="1"/>
  <c r="O1007" i="1"/>
  <c r="N1007" i="1"/>
  <c r="M1007" i="1"/>
  <c r="M1006" i="1" s="1"/>
  <c r="L1007" i="1"/>
  <c r="K1007" i="1"/>
  <c r="I1007" i="1"/>
  <c r="I1006" i="1" s="1"/>
  <c r="H1007" i="1"/>
  <c r="G1007" i="1"/>
  <c r="O1006" i="1"/>
  <c r="O1005" i="1" s="1"/>
  <c r="N1006" i="1"/>
  <c r="N1005" i="1" s="1"/>
  <c r="L1006" i="1"/>
  <c r="K1006" i="1"/>
  <c r="H1006" i="1"/>
  <c r="G1006" i="1"/>
  <c r="K1005" i="1"/>
  <c r="H1005" i="1"/>
  <c r="M1004" i="1"/>
  <c r="J1004" i="1"/>
  <c r="J1003" i="1" s="1"/>
  <c r="G1004" i="1"/>
  <c r="O1003" i="1"/>
  <c r="N1003" i="1"/>
  <c r="M1003" i="1"/>
  <c r="L1003" i="1"/>
  <c r="K1003" i="1"/>
  <c r="I1003" i="1"/>
  <c r="H1003" i="1"/>
  <c r="G1003" i="1"/>
  <c r="M1002" i="1"/>
  <c r="J1002" i="1"/>
  <c r="J1001" i="1" s="1"/>
  <c r="G1002" i="1"/>
  <c r="O1001" i="1"/>
  <c r="O1000" i="1" s="1"/>
  <c r="N1001" i="1"/>
  <c r="M1001" i="1"/>
  <c r="L1001" i="1"/>
  <c r="K1001" i="1"/>
  <c r="K1000" i="1" s="1"/>
  <c r="I1001" i="1"/>
  <c r="H1001" i="1"/>
  <c r="G1001" i="1"/>
  <c r="N1000" i="1"/>
  <c r="M1000" i="1"/>
  <c r="I1000" i="1"/>
  <c r="H1000" i="1"/>
  <c r="M999" i="1"/>
  <c r="J999" i="1"/>
  <c r="J998" i="1" s="1"/>
  <c r="G999" i="1"/>
  <c r="G998" i="1" s="1"/>
  <c r="G997" i="1" s="1"/>
  <c r="O998" i="1"/>
  <c r="N998" i="1"/>
  <c r="M998" i="1"/>
  <c r="M997" i="1" s="1"/>
  <c r="L998" i="1"/>
  <c r="L997" i="1" s="1"/>
  <c r="K998" i="1"/>
  <c r="I998" i="1"/>
  <c r="H998" i="1"/>
  <c r="H997" i="1" s="1"/>
  <c r="O997" i="1"/>
  <c r="N997" i="1"/>
  <c r="N989" i="1" s="1"/>
  <c r="N988" i="1" s="1"/>
  <c r="K997" i="1"/>
  <c r="J997" i="1"/>
  <c r="I997" i="1"/>
  <c r="O996" i="1"/>
  <c r="O995" i="1" s="1"/>
  <c r="M996" i="1"/>
  <c r="L996" i="1"/>
  <c r="J996" i="1"/>
  <c r="I996" i="1"/>
  <c r="G996" i="1"/>
  <c r="G995" i="1" s="1"/>
  <c r="N995" i="1"/>
  <c r="M995" i="1"/>
  <c r="L995" i="1"/>
  <c r="K995" i="1"/>
  <c r="J995" i="1"/>
  <c r="I995" i="1"/>
  <c r="I990" i="1" s="1"/>
  <c r="I989" i="1" s="1"/>
  <c r="I988" i="1" s="1"/>
  <c r="H995" i="1"/>
  <c r="M994" i="1"/>
  <c r="J994" i="1"/>
  <c r="J993" i="1" s="1"/>
  <c r="G994" i="1"/>
  <c r="G993" i="1" s="1"/>
  <c r="O993" i="1"/>
  <c r="N993" i="1"/>
  <c r="M993" i="1"/>
  <c r="L993" i="1"/>
  <c r="K993" i="1"/>
  <c r="I993" i="1"/>
  <c r="H993" i="1"/>
  <c r="H990" i="1" s="1"/>
  <c r="H989" i="1" s="1"/>
  <c r="H988" i="1" s="1"/>
  <c r="O992" i="1"/>
  <c r="M992" i="1"/>
  <c r="M991" i="1" s="1"/>
  <c r="L992" i="1"/>
  <c r="J992" i="1" s="1"/>
  <c r="J991" i="1" s="1"/>
  <c r="I992" i="1"/>
  <c r="G992" i="1"/>
  <c r="O991" i="1"/>
  <c r="O990" i="1" s="1"/>
  <c r="O989" i="1" s="1"/>
  <c r="N991" i="1"/>
  <c r="L991" i="1"/>
  <c r="L990" i="1" s="1"/>
  <c r="L989" i="1" s="1"/>
  <c r="L988" i="1" s="1"/>
  <c r="K991" i="1"/>
  <c r="K990" i="1" s="1"/>
  <c r="K989" i="1" s="1"/>
  <c r="K988" i="1" s="1"/>
  <c r="I991" i="1"/>
  <c r="H991" i="1"/>
  <c r="G991" i="1"/>
  <c r="G990" i="1" s="1"/>
  <c r="G989" i="1" s="1"/>
  <c r="G988" i="1" s="1"/>
  <c r="N990" i="1"/>
  <c r="O988" i="1"/>
  <c r="M987" i="1"/>
  <c r="M986" i="1" s="1"/>
  <c r="M985" i="1" s="1"/>
  <c r="J987" i="1"/>
  <c r="G987" i="1"/>
  <c r="O986" i="1"/>
  <c r="N986" i="1"/>
  <c r="N985" i="1" s="1"/>
  <c r="N984" i="1" s="1"/>
  <c r="L986" i="1"/>
  <c r="K986" i="1"/>
  <c r="K985" i="1" s="1"/>
  <c r="K984" i="1" s="1"/>
  <c r="J986" i="1"/>
  <c r="J985" i="1" s="1"/>
  <c r="J984" i="1" s="1"/>
  <c r="I986" i="1"/>
  <c r="H986" i="1"/>
  <c r="G986" i="1"/>
  <c r="G985" i="1" s="1"/>
  <c r="G984" i="1" s="1"/>
  <c r="O985" i="1"/>
  <c r="O984" i="1" s="1"/>
  <c r="L985" i="1"/>
  <c r="I985" i="1"/>
  <c r="H985" i="1"/>
  <c r="M984" i="1"/>
  <c r="L984" i="1"/>
  <c r="I984" i="1"/>
  <c r="H984" i="1"/>
  <c r="M983" i="1"/>
  <c r="J983" i="1"/>
  <c r="J982" i="1" s="1"/>
  <c r="G983" i="1"/>
  <c r="G982" i="1" s="1"/>
  <c r="O982" i="1"/>
  <c r="N982" i="1"/>
  <c r="M982" i="1"/>
  <c r="L982" i="1"/>
  <c r="K982" i="1"/>
  <c r="I982" i="1"/>
  <c r="H982" i="1"/>
  <c r="M981" i="1"/>
  <c r="J981" i="1"/>
  <c r="J980" i="1" s="1"/>
  <c r="G981" i="1"/>
  <c r="G980" i="1" s="1"/>
  <c r="G979" i="1" s="1"/>
  <c r="G978" i="1" s="1"/>
  <c r="O980" i="1"/>
  <c r="N980" i="1"/>
  <c r="M980" i="1"/>
  <c r="M979" i="1" s="1"/>
  <c r="M978" i="1" s="1"/>
  <c r="L980" i="1"/>
  <c r="L979" i="1" s="1"/>
  <c r="L978" i="1" s="1"/>
  <c r="K980" i="1"/>
  <c r="I980" i="1"/>
  <c r="H980" i="1"/>
  <c r="O979" i="1"/>
  <c r="N979" i="1"/>
  <c r="N978" i="1" s="1"/>
  <c r="K979" i="1"/>
  <c r="J979" i="1"/>
  <c r="I979" i="1"/>
  <c r="I978" i="1" s="1"/>
  <c r="O978" i="1"/>
  <c r="K978" i="1"/>
  <c r="J978" i="1"/>
  <c r="M977" i="1"/>
  <c r="M976" i="1" s="1"/>
  <c r="M975" i="1" s="1"/>
  <c r="J977" i="1"/>
  <c r="G977" i="1"/>
  <c r="O976" i="1"/>
  <c r="N976" i="1"/>
  <c r="N975" i="1" s="1"/>
  <c r="L976" i="1"/>
  <c r="K976" i="1"/>
  <c r="K975" i="1" s="1"/>
  <c r="J976" i="1"/>
  <c r="J975" i="1" s="1"/>
  <c r="I976" i="1"/>
  <c r="H976" i="1"/>
  <c r="G976" i="1"/>
  <c r="G975" i="1" s="1"/>
  <c r="O975" i="1"/>
  <c r="L975" i="1"/>
  <c r="I975" i="1"/>
  <c r="H975" i="1"/>
  <c r="M974" i="1"/>
  <c r="J974" i="1"/>
  <c r="J973" i="1" s="1"/>
  <c r="J972" i="1" s="1"/>
  <c r="J971" i="1" s="1"/>
  <c r="G974" i="1"/>
  <c r="O973" i="1"/>
  <c r="O972" i="1" s="1"/>
  <c r="O971" i="1" s="1"/>
  <c r="N973" i="1"/>
  <c r="M973" i="1"/>
  <c r="L973" i="1"/>
  <c r="K973" i="1"/>
  <c r="K972" i="1" s="1"/>
  <c r="I973" i="1"/>
  <c r="H973" i="1"/>
  <c r="H972" i="1" s="1"/>
  <c r="H971" i="1" s="1"/>
  <c r="G973" i="1"/>
  <c r="G972" i="1" s="1"/>
  <c r="N972" i="1"/>
  <c r="M972" i="1"/>
  <c r="L972" i="1"/>
  <c r="L971" i="1" s="1"/>
  <c r="I972" i="1"/>
  <c r="N971" i="1"/>
  <c r="M971" i="1"/>
  <c r="I971" i="1"/>
  <c r="M970" i="1"/>
  <c r="J970" i="1"/>
  <c r="J969" i="1" s="1"/>
  <c r="J968" i="1" s="1"/>
  <c r="G970" i="1"/>
  <c r="O969" i="1"/>
  <c r="N969" i="1"/>
  <c r="M969" i="1"/>
  <c r="M968" i="1" s="1"/>
  <c r="M964" i="1" s="1"/>
  <c r="L969" i="1"/>
  <c r="K969" i="1"/>
  <c r="I969" i="1"/>
  <c r="I968" i="1" s="1"/>
  <c r="I964" i="1" s="1"/>
  <c r="H969" i="1"/>
  <c r="G969" i="1"/>
  <c r="O968" i="1"/>
  <c r="N968" i="1"/>
  <c r="L968" i="1"/>
  <c r="K968" i="1"/>
  <c r="H968" i="1"/>
  <c r="G968" i="1"/>
  <c r="M967" i="1"/>
  <c r="M966" i="1" s="1"/>
  <c r="M965" i="1" s="1"/>
  <c r="J967" i="1"/>
  <c r="G967" i="1"/>
  <c r="O966" i="1"/>
  <c r="N966" i="1"/>
  <c r="N965" i="1" s="1"/>
  <c r="L966" i="1"/>
  <c r="K966" i="1"/>
  <c r="K965" i="1" s="1"/>
  <c r="K964" i="1" s="1"/>
  <c r="J966" i="1"/>
  <c r="J965" i="1" s="1"/>
  <c r="I966" i="1"/>
  <c r="H966" i="1"/>
  <c r="G966" i="1"/>
  <c r="G965" i="1" s="1"/>
  <c r="G964" i="1" s="1"/>
  <c r="O965" i="1"/>
  <c r="L965" i="1"/>
  <c r="I965" i="1"/>
  <c r="H965" i="1"/>
  <c r="L964" i="1"/>
  <c r="H964" i="1"/>
  <c r="M963" i="1"/>
  <c r="J963" i="1"/>
  <c r="J962" i="1" s="1"/>
  <c r="J961" i="1" s="1"/>
  <c r="G963" i="1"/>
  <c r="G962" i="1" s="1"/>
  <c r="G961" i="1" s="1"/>
  <c r="O962" i="1"/>
  <c r="N962" i="1"/>
  <c r="M962" i="1"/>
  <c r="L962" i="1"/>
  <c r="L961" i="1" s="1"/>
  <c r="K962" i="1"/>
  <c r="I962" i="1"/>
  <c r="I961" i="1" s="1"/>
  <c r="H962" i="1"/>
  <c r="H961" i="1" s="1"/>
  <c r="H957" i="1" s="1"/>
  <c r="O961" i="1"/>
  <c r="N961" i="1"/>
  <c r="M961" i="1"/>
  <c r="K961" i="1"/>
  <c r="M960" i="1"/>
  <c r="J960" i="1"/>
  <c r="J959" i="1" s="1"/>
  <c r="J958" i="1" s="1"/>
  <c r="J957" i="1" s="1"/>
  <c r="G960" i="1"/>
  <c r="O959" i="1"/>
  <c r="N959" i="1"/>
  <c r="M959" i="1"/>
  <c r="M958" i="1" s="1"/>
  <c r="M957" i="1" s="1"/>
  <c r="L959" i="1"/>
  <c r="K959" i="1"/>
  <c r="I959" i="1"/>
  <c r="I958" i="1" s="1"/>
  <c r="I957" i="1" s="1"/>
  <c r="H959" i="1"/>
  <c r="G959" i="1"/>
  <c r="O958" i="1"/>
  <c r="O957" i="1" s="1"/>
  <c r="N958" i="1"/>
  <c r="N957" i="1" s="1"/>
  <c r="L958" i="1"/>
  <c r="K958" i="1"/>
  <c r="H958" i="1"/>
  <c r="G958" i="1"/>
  <c r="L957" i="1"/>
  <c r="K957" i="1"/>
  <c r="G957" i="1"/>
  <c r="M956" i="1"/>
  <c r="J956" i="1"/>
  <c r="J955" i="1" s="1"/>
  <c r="G956" i="1"/>
  <c r="O955" i="1"/>
  <c r="N955" i="1"/>
  <c r="M955" i="1"/>
  <c r="L955" i="1"/>
  <c r="K955" i="1"/>
  <c r="I955" i="1"/>
  <c r="H955" i="1"/>
  <c r="G955" i="1"/>
  <c r="M954" i="1"/>
  <c r="J954" i="1"/>
  <c r="J953" i="1" s="1"/>
  <c r="J952" i="1" s="1"/>
  <c r="G954" i="1"/>
  <c r="O953" i="1"/>
  <c r="N953" i="1"/>
  <c r="M953" i="1"/>
  <c r="L953" i="1"/>
  <c r="K953" i="1"/>
  <c r="I953" i="1"/>
  <c r="H953" i="1"/>
  <c r="H952" i="1" s="1"/>
  <c r="H951" i="1" s="1"/>
  <c r="G953" i="1"/>
  <c r="G952" i="1" s="1"/>
  <c r="G951" i="1" s="1"/>
  <c r="N952" i="1"/>
  <c r="M952" i="1"/>
  <c r="L952" i="1"/>
  <c r="L951" i="1" s="1"/>
  <c r="I952" i="1"/>
  <c r="I951" i="1" s="1"/>
  <c r="N951" i="1"/>
  <c r="M951" i="1"/>
  <c r="J951" i="1"/>
  <c r="M950" i="1"/>
  <c r="J950" i="1"/>
  <c r="J949" i="1" s="1"/>
  <c r="J948" i="1" s="1"/>
  <c r="G950" i="1"/>
  <c r="O949" i="1"/>
  <c r="N949" i="1"/>
  <c r="M949" i="1"/>
  <c r="M948" i="1" s="1"/>
  <c r="M944" i="1" s="1"/>
  <c r="L949" i="1"/>
  <c r="K949" i="1"/>
  <c r="I949" i="1"/>
  <c r="I948" i="1" s="1"/>
  <c r="H949" i="1"/>
  <c r="G949" i="1"/>
  <c r="O948" i="1"/>
  <c r="N948" i="1"/>
  <c r="L948" i="1"/>
  <c r="K948" i="1"/>
  <c r="H948" i="1"/>
  <c r="G948" i="1"/>
  <c r="M947" i="1"/>
  <c r="M946" i="1" s="1"/>
  <c r="M945" i="1" s="1"/>
  <c r="J947" i="1"/>
  <c r="G947" i="1"/>
  <c r="O946" i="1"/>
  <c r="N946" i="1"/>
  <c r="N945" i="1" s="1"/>
  <c r="L946" i="1"/>
  <c r="K946" i="1"/>
  <c r="K945" i="1" s="1"/>
  <c r="K944" i="1" s="1"/>
  <c r="J946" i="1"/>
  <c r="J945" i="1" s="1"/>
  <c r="I946" i="1"/>
  <c r="H946" i="1"/>
  <c r="G946" i="1"/>
  <c r="G945" i="1" s="1"/>
  <c r="G944" i="1" s="1"/>
  <c r="O945" i="1"/>
  <c r="O944" i="1" s="1"/>
  <c r="L945" i="1"/>
  <c r="I945" i="1"/>
  <c r="H945" i="1"/>
  <c r="H944" i="1" s="1"/>
  <c r="L944" i="1"/>
  <c r="I944" i="1"/>
  <c r="M943" i="1"/>
  <c r="J943" i="1"/>
  <c r="J942" i="1" s="1"/>
  <c r="G943" i="1"/>
  <c r="G942" i="1" s="1"/>
  <c r="O942" i="1"/>
  <c r="N942" i="1"/>
  <c r="M942" i="1"/>
  <c r="L942" i="1"/>
  <c r="K942" i="1"/>
  <c r="I942" i="1"/>
  <c r="H942" i="1"/>
  <c r="M941" i="1"/>
  <c r="J941" i="1"/>
  <c r="J940" i="1" s="1"/>
  <c r="G941" i="1"/>
  <c r="G940" i="1" s="1"/>
  <c r="G939" i="1" s="1"/>
  <c r="O940" i="1"/>
  <c r="N940" i="1"/>
  <c r="M940" i="1"/>
  <c r="L940" i="1"/>
  <c r="L939" i="1" s="1"/>
  <c r="K940" i="1"/>
  <c r="I940" i="1"/>
  <c r="H940" i="1"/>
  <c r="H939" i="1" s="1"/>
  <c r="O939" i="1"/>
  <c r="N939" i="1"/>
  <c r="M939" i="1"/>
  <c r="K939" i="1"/>
  <c r="J939" i="1"/>
  <c r="I939" i="1"/>
  <c r="M938" i="1"/>
  <c r="M937" i="1" s="1"/>
  <c r="J938" i="1"/>
  <c r="G938" i="1"/>
  <c r="O937" i="1"/>
  <c r="N937" i="1"/>
  <c r="L937" i="1"/>
  <c r="K937" i="1"/>
  <c r="J937" i="1"/>
  <c r="I937" i="1"/>
  <c r="H937" i="1"/>
  <c r="G937" i="1"/>
  <c r="M936" i="1"/>
  <c r="M935" i="1" s="1"/>
  <c r="M934" i="1" s="1"/>
  <c r="J936" i="1"/>
  <c r="G936" i="1"/>
  <c r="O935" i="1"/>
  <c r="N935" i="1"/>
  <c r="N934" i="1" s="1"/>
  <c r="L935" i="1"/>
  <c r="K935" i="1"/>
  <c r="J935" i="1"/>
  <c r="J934" i="1" s="1"/>
  <c r="I935" i="1"/>
  <c r="I934" i="1" s="1"/>
  <c r="H935" i="1"/>
  <c r="G935" i="1"/>
  <c r="O934" i="1"/>
  <c r="L934" i="1"/>
  <c r="K934" i="1"/>
  <c r="H934" i="1"/>
  <c r="G934" i="1"/>
  <c r="M933" i="1"/>
  <c r="M932" i="1" s="1"/>
  <c r="J933" i="1"/>
  <c r="G933" i="1"/>
  <c r="O932" i="1"/>
  <c r="N932" i="1"/>
  <c r="L932" i="1"/>
  <c r="K932" i="1"/>
  <c r="J932" i="1"/>
  <c r="I932" i="1"/>
  <c r="H932" i="1"/>
  <c r="G932" i="1"/>
  <c r="M931" i="1"/>
  <c r="M930" i="1" s="1"/>
  <c r="M929" i="1" s="1"/>
  <c r="J931" i="1"/>
  <c r="G931" i="1"/>
  <c r="O930" i="1"/>
  <c r="N930" i="1"/>
  <c r="N929" i="1" s="1"/>
  <c r="L930" i="1"/>
  <c r="K930" i="1"/>
  <c r="K929" i="1" s="1"/>
  <c r="J930" i="1"/>
  <c r="J929" i="1" s="1"/>
  <c r="I930" i="1"/>
  <c r="H930" i="1"/>
  <c r="G930" i="1"/>
  <c r="G929" i="1" s="1"/>
  <c r="O929" i="1"/>
  <c r="L929" i="1"/>
  <c r="I929" i="1"/>
  <c r="H929" i="1"/>
  <c r="M928" i="1"/>
  <c r="J928" i="1"/>
  <c r="J927" i="1" s="1"/>
  <c r="G928" i="1"/>
  <c r="O927" i="1"/>
  <c r="N927" i="1"/>
  <c r="M927" i="1"/>
  <c r="L927" i="1"/>
  <c r="K927" i="1"/>
  <c r="I927" i="1"/>
  <c r="H927" i="1"/>
  <c r="G927" i="1"/>
  <c r="M926" i="1"/>
  <c r="J926" i="1"/>
  <c r="J925" i="1" s="1"/>
  <c r="J924" i="1" s="1"/>
  <c r="G926" i="1"/>
  <c r="O925" i="1"/>
  <c r="N925" i="1"/>
  <c r="M925" i="1"/>
  <c r="L925" i="1"/>
  <c r="K925" i="1"/>
  <c r="I925" i="1"/>
  <c r="H925" i="1"/>
  <c r="H924" i="1" s="1"/>
  <c r="G925" i="1"/>
  <c r="G924" i="1" s="1"/>
  <c r="N924" i="1"/>
  <c r="M924" i="1"/>
  <c r="L924" i="1"/>
  <c r="I924" i="1"/>
  <c r="M923" i="1"/>
  <c r="J923" i="1"/>
  <c r="J922" i="1" s="1"/>
  <c r="G923" i="1"/>
  <c r="G922" i="1" s="1"/>
  <c r="O922" i="1"/>
  <c r="N922" i="1"/>
  <c r="M922" i="1"/>
  <c r="L922" i="1"/>
  <c r="L919" i="1" s="1"/>
  <c r="K922" i="1"/>
  <c r="I922" i="1"/>
  <c r="I919" i="1" s="1"/>
  <c r="H922" i="1"/>
  <c r="H919" i="1" s="1"/>
  <c r="N921" i="1"/>
  <c r="M921" i="1"/>
  <c r="M920" i="1" s="1"/>
  <c r="K921" i="1"/>
  <c r="J921" i="1" s="1"/>
  <c r="G921" i="1"/>
  <c r="O920" i="1"/>
  <c r="N920" i="1"/>
  <c r="N919" i="1" s="1"/>
  <c r="L920" i="1"/>
  <c r="K920" i="1"/>
  <c r="K919" i="1" s="1"/>
  <c r="J920" i="1"/>
  <c r="I920" i="1"/>
  <c r="H920" i="1"/>
  <c r="G920" i="1"/>
  <c r="G919" i="1" s="1"/>
  <c r="O919" i="1"/>
  <c r="M918" i="1"/>
  <c r="J918" i="1"/>
  <c r="J917" i="1" s="1"/>
  <c r="J916" i="1" s="1"/>
  <c r="G918" i="1"/>
  <c r="O917" i="1"/>
  <c r="O916" i="1" s="1"/>
  <c r="N917" i="1"/>
  <c r="M917" i="1"/>
  <c r="L917" i="1"/>
  <c r="L916" i="1" s="1"/>
  <c r="K917" i="1"/>
  <c r="K916" i="1" s="1"/>
  <c r="I917" i="1"/>
  <c r="H917" i="1"/>
  <c r="G917" i="1"/>
  <c r="G916" i="1" s="1"/>
  <c r="N916" i="1"/>
  <c r="M916" i="1"/>
  <c r="I916" i="1"/>
  <c r="H916" i="1"/>
  <c r="M915" i="1"/>
  <c r="J915" i="1"/>
  <c r="J914" i="1" s="1"/>
  <c r="G915" i="1"/>
  <c r="G914" i="1" s="1"/>
  <c r="G913" i="1" s="1"/>
  <c r="O914" i="1"/>
  <c r="N914" i="1"/>
  <c r="M914" i="1"/>
  <c r="M913" i="1" s="1"/>
  <c r="L914" i="1"/>
  <c r="L913" i="1" s="1"/>
  <c r="K914" i="1"/>
  <c r="I914" i="1"/>
  <c r="H914" i="1"/>
  <c r="H913" i="1" s="1"/>
  <c r="O913" i="1"/>
  <c r="N913" i="1"/>
  <c r="K913" i="1"/>
  <c r="J913" i="1"/>
  <c r="I913" i="1"/>
  <c r="M912" i="1"/>
  <c r="J912" i="1"/>
  <c r="J911" i="1" s="1"/>
  <c r="G912" i="1"/>
  <c r="O911" i="1"/>
  <c r="N911" i="1"/>
  <c r="M911" i="1"/>
  <c r="L911" i="1"/>
  <c r="K911" i="1"/>
  <c r="I911" i="1"/>
  <c r="H911" i="1"/>
  <c r="G911" i="1"/>
  <c r="M910" i="1"/>
  <c r="J910" i="1"/>
  <c r="J909" i="1" s="1"/>
  <c r="G910" i="1"/>
  <c r="O909" i="1"/>
  <c r="N909" i="1"/>
  <c r="M909" i="1"/>
  <c r="M908" i="1" s="1"/>
  <c r="M907" i="1" s="1"/>
  <c r="L909" i="1"/>
  <c r="K909" i="1"/>
  <c r="I909" i="1"/>
  <c r="I908" i="1" s="1"/>
  <c r="I907" i="1" s="1"/>
  <c r="H909" i="1"/>
  <c r="G909" i="1"/>
  <c r="O908" i="1"/>
  <c r="N908" i="1"/>
  <c r="N907" i="1" s="1"/>
  <c r="L908" i="1"/>
  <c r="K908" i="1"/>
  <c r="K907" i="1" s="1"/>
  <c r="H908" i="1"/>
  <c r="G908" i="1"/>
  <c r="O907" i="1"/>
  <c r="L907" i="1"/>
  <c r="H907" i="1"/>
  <c r="G907" i="1"/>
  <c r="M906" i="1"/>
  <c r="J906" i="1"/>
  <c r="J905" i="1" s="1"/>
  <c r="G906" i="1"/>
  <c r="O905" i="1"/>
  <c r="N905" i="1"/>
  <c r="M905" i="1"/>
  <c r="L905" i="1"/>
  <c r="K905" i="1"/>
  <c r="I905" i="1"/>
  <c r="H905" i="1"/>
  <c r="G905" i="1"/>
  <c r="M904" i="1"/>
  <c r="J904" i="1"/>
  <c r="J903" i="1" s="1"/>
  <c r="G904" i="1"/>
  <c r="O903" i="1"/>
  <c r="N903" i="1"/>
  <c r="M903" i="1"/>
  <c r="L903" i="1"/>
  <c r="K903" i="1"/>
  <c r="I903" i="1"/>
  <c r="H903" i="1"/>
  <c r="G903" i="1"/>
  <c r="M902" i="1"/>
  <c r="J902" i="1"/>
  <c r="J901" i="1" s="1"/>
  <c r="J900" i="1" s="1"/>
  <c r="G902" i="1"/>
  <c r="O901" i="1"/>
  <c r="N901" i="1"/>
  <c r="M901" i="1"/>
  <c r="L901" i="1"/>
  <c r="K901" i="1"/>
  <c r="I901" i="1"/>
  <c r="H901" i="1"/>
  <c r="H900" i="1" s="1"/>
  <c r="H893" i="1" s="1"/>
  <c r="G901" i="1"/>
  <c r="N900" i="1"/>
  <c r="M900" i="1"/>
  <c r="M893" i="1" s="1"/>
  <c r="L900" i="1"/>
  <c r="L893" i="1" s="1"/>
  <c r="I900" i="1"/>
  <c r="I893" i="1" s="1"/>
  <c r="M899" i="1"/>
  <c r="J899" i="1"/>
  <c r="J898" i="1" s="1"/>
  <c r="J897" i="1" s="1"/>
  <c r="G899" i="1"/>
  <c r="O898" i="1"/>
  <c r="N898" i="1"/>
  <c r="M898" i="1"/>
  <c r="L898" i="1"/>
  <c r="K898" i="1"/>
  <c r="K897" i="1" s="1"/>
  <c r="I898" i="1"/>
  <c r="I897" i="1" s="1"/>
  <c r="H898" i="1"/>
  <c r="H897" i="1" s="1"/>
  <c r="G898" i="1"/>
  <c r="G897" i="1" s="1"/>
  <c r="O897" i="1"/>
  <c r="N897" i="1"/>
  <c r="M897" i="1"/>
  <c r="L897" i="1"/>
  <c r="M896" i="1"/>
  <c r="J896" i="1"/>
  <c r="J895" i="1" s="1"/>
  <c r="J894" i="1" s="1"/>
  <c r="G896" i="1"/>
  <c r="G895" i="1" s="1"/>
  <c r="G894" i="1" s="1"/>
  <c r="O895" i="1"/>
  <c r="N895" i="1"/>
  <c r="M895" i="1"/>
  <c r="L895" i="1"/>
  <c r="L894" i="1" s="1"/>
  <c r="K895" i="1"/>
  <c r="I895" i="1"/>
  <c r="I894" i="1" s="1"/>
  <c r="H895" i="1"/>
  <c r="H894" i="1" s="1"/>
  <c r="O894" i="1"/>
  <c r="N894" i="1"/>
  <c r="M894" i="1"/>
  <c r="K894" i="1"/>
  <c r="N893" i="1"/>
  <c r="J893" i="1"/>
  <c r="L892" i="1"/>
  <c r="M891" i="1"/>
  <c r="J891" i="1"/>
  <c r="J890" i="1" s="1"/>
  <c r="G891" i="1"/>
  <c r="O890" i="1"/>
  <c r="O889" i="1" s="1"/>
  <c r="O888" i="1" s="1"/>
  <c r="O887" i="1" s="1"/>
  <c r="N890" i="1"/>
  <c r="M890" i="1"/>
  <c r="M889" i="1" s="1"/>
  <c r="M888" i="1" s="1"/>
  <c r="M887" i="1" s="1"/>
  <c r="L890" i="1"/>
  <c r="L889" i="1" s="1"/>
  <c r="L888" i="1" s="1"/>
  <c r="L887" i="1" s="1"/>
  <c r="K890" i="1"/>
  <c r="K889" i="1" s="1"/>
  <c r="K888" i="1" s="1"/>
  <c r="I890" i="1"/>
  <c r="H890" i="1"/>
  <c r="H889" i="1" s="1"/>
  <c r="H888" i="1" s="1"/>
  <c r="H887" i="1" s="1"/>
  <c r="G890" i="1"/>
  <c r="G889" i="1" s="1"/>
  <c r="G888" i="1" s="1"/>
  <c r="G887" i="1" s="1"/>
  <c r="N889" i="1"/>
  <c r="J889" i="1"/>
  <c r="J888" i="1" s="1"/>
  <c r="J887" i="1" s="1"/>
  <c r="I889" i="1"/>
  <c r="I888" i="1" s="1"/>
  <c r="I887" i="1" s="1"/>
  <c r="N888" i="1"/>
  <c r="N887" i="1" s="1"/>
  <c r="K887" i="1"/>
  <c r="M886" i="1"/>
  <c r="M885" i="1" s="1"/>
  <c r="J886" i="1"/>
  <c r="G886" i="1"/>
  <c r="O885" i="1"/>
  <c r="N885" i="1"/>
  <c r="N884" i="1" s="1"/>
  <c r="L885" i="1"/>
  <c r="K885" i="1"/>
  <c r="J885" i="1"/>
  <c r="J884" i="1" s="1"/>
  <c r="I885" i="1"/>
  <c r="H885" i="1"/>
  <c r="G885" i="1"/>
  <c r="G884" i="1" s="1"/>
  <c r="O884" i="1"/>
  <c r="M884" i="1"/>
  <c r="L884" i="1"/>
  <c r="K884" i="1"/>
  <c r="I884" i="1"/>
  <c r="H884" i="1"/>
  <c r="M883" i="1"/>
  <c r="J883" i="1"/>
  <c r="J882" i="1" s="1"/>
  <c r="G883" i="1"/>
  <c r="O882" i="1"/>
  <c r="O881" i="1" s="1"/>
  <c r="N882" i="1"/>
  <c r="M882" i="1"/>
  <c r="M881" i="1" s="1"/>
  <c r="L882" i="1"/>
  <c r="K882" i="1"/>
  <c r="K881" i="1" s="1"/>
  <c r="I882" i="1"/>
  <c r="I881" i="1" s="1"/>
  <c r="H882" i="1"/>
  <c r="H881" i="1" s="1"/>
  <c r="G882" i="1"/>
  <c r="G881" i="1" s="1"/>
  <c r="N881" i="1"/>
  <c r="L881" i="1"/>
  <c r="J881" i="1"/>
  <c r="N880" i="1"/>
  <c r="M880" i="1"/>
  <c r="M879" i="1" s="1"/>
  <c r="K880" i="1"/>
  <c r="J880" i="1" s="1"/>
  <c r="G880" i="1"/>
  <c r="O879" i="1"/>
  <c r="N879" i="1"/>
  <c r="N878" i="1" s="1"/>
  <c r="L879" i="1"/>
  <c r="K879" i="1"/>
  <c r="J879" i="1"/>
  <c r="J878" i="1" s="1"/>
  <c r="J874" i="1" s="1"/>
  <c r="I879" i="1"/>
  <c r="H879" i="1"/>
  <c r="G879" i="1"/>
  <c r="G878" i="1" s="1"/>
  <c r="O878" i="1"/>
  <c r="M878" i="1"/>
  <c r="L878" i="1"/>
  <c r="K878" i="1"/>
  <c r="I878" i="1"/>
  <c r="H878" i="1"/>
  <c r="M877" i="1"/>
  <c r="J877" i="1"/>
  <c r="J876" i="1" s="1"/>
  <c r="G877" i="1"/>
  <c r="O876" i="1"/>
  <c r="O875" i="1" s="1"/>
  <c r="N876" i="1"/>
  <c r="M876" i="1"/>
  <c r="M875" i="1" s="1"/>
  <c r="L876" i="1"/>
  <c r="K876" i="1"/>
  <c r="K875" i="1" s="1"/>
  <c r="I876" i="1"/>
  <c r="I875" i="1" s="1"/>
  <c r="I874" i="1" s="1"/>
  <c r="H876" i="1"/>
  <c r="H875" i="1" s="1"/>
  <c r="G876" i="1"/>
  <c r="G875" i="1" s="1"/>
  <c r="G874" i="1" s="1"/>
  <c r="N875" i="1"/>
  <c r="L875" i="1"/>
  <c r="L874" i="1" s="1"/>
  <c r="J875" i="1"/>
  <c r="O874" i="1"/>
  <c r="N874" i="1"/>
  <c r="K874" i="1"/>
  <c r="M873" i="1"/>
  <c r="J873" i="1"/>
  <c r="J872" i="1" s="1"/>
  <c r="J871" i="1" s="1"/>
  <c r="G873" i="1"/>
  <c r="O872" i="1"/>
  <c r="N872" i="1"/>
  <c r="M872" i="1"/>
  <c r="M871" i="1" s="1"/>
  <c r="M867" i="1" s="1"/>
  <c r="L872" i="1"/>
  <c r="K872" i="1"/>
  <c r="I872" i="1"/>
  <c r="I871" i="1" s="1"/>
  <c r="H872" i="1"/>
  <c r="G872" i="1"/>
  <c r="O871" i="1"/>
  <c r="N871" i="1"/>
  <c r="L871" i="1"/>
  <c r="K871" i="1"/>
  <c r="H871" i="1"/>
  <c r="G871" i="1"/>
  <c r="M870" i="1"/>
  <c r="M869" i="1" s="1"/>
  <c r="J870" i="1"/>
  <c r="G870" i="1"/>
  <c r="O869" i="1"/>
  <c r="N869" i="1"/>
  <c r="N868" i="1" s="1"/>
  <c r="L869" i="1"/>
  <c r="K869" i="1"/>
  <c r="J869" i="1"/>
  <c r="J868" i="1" s="1"/>
  <c r="J867" i="1" s="1"/>
  <c r="J866" i="1" s="1"/>
  <c r="J865" i="1" s="1"/>
  <c r="I869" i="1"/>
  <c r="H869" i="1"/>
  <c r="H868" i="1" s="1"/>
  <c r="G869" i="1"/>
  <c r="G868" i="1" s="1"/>
  <c r="O868" i="1"/>
  <c r="O867" i="1" s="1"/>
  <c r="O866" i="1" s="1"/>
  <c r="M868" i="1"/>
  <c r="L868" i="1"/>
  <c r="K868" i="1"/>
  <c r="K867" i="1" s="1"/>
  <c r="K866" i="1" s="1"/>
  <c r="K865" i="1" s="1"/>
  <c r="I868" i="1"/>
  <c r="I867" i="1" s="1"/>
  <c r="I866" i="1" s="1"/>
  <c r="I865" i="1" s="1"/>
  <c r="N867" i="1"/>
  <c r="N866" i="1" s="1"/>
  <c r="H867" i="1"/>
  <c r="H866" i="1" s="1"/>
  <c r="H865" i="1" s="1"/>
  <c r="M866" i="1"/>
  <c r="M865" i="1" s="1"/>
  <c r="O865" i="1"/>
  <c r="M863" i="1"/>
  <c r="J863" i="1"/>
  <c r="J862" i="1" s="1"/>
  <c r="G863" i="1"/>
  <c r="G862" i="1" s="1"/>
  <c r="G861" i="1" s="1"/>
  <c r="O862" i="1"/>
  <c r="N862" i="1"/>
  <c r="M862" i="1"/>
  <c r="M861" i="1" s="1"/>
  <c r="L862" i="1"/>
  <c r="L861" i="1" s="1"/>
  <c r="K862" i="1"/>
  <c r="I862" i="1"/>
  <c r="I861" i="1" s="1"/>
  <c r="H862" i="1"/>
  <c r="H861" i="1" s="1"/>
  <c r="O861" i="1"/>
  <c r="N861" i="1"/>
  <c r="K861" i="1"/>
  <c r="J861" i="1"/>
  <c r="M860" i="1"/>
  <c r="J860" i="1"/>
  <c r="J859" i="1" s="1"/>
  <c r="J858" i="1" s="1"/>
  <c r="G860" i="1"/>
  <c r="O859" i="1"/>
  <c r="N859" i="1"/>
  <c r="M859" i="1"/>
  <c r="M858" i="1" s="1"/>
  <c r="M854" i="1" s="1"/>
  <c r="L859" i="1"/>
  <c r="K859" i="1"/>
  <c r="I859" i="1"/>
  <c r="I858" i="1" s="1"/>
  <c r="I854" i="1" s="1"/>
  <c r="H859" i="1"/>
  <c r="G859" i="1"/>
  <c r="O858" i="1"/>
  <c r="N858" i="1"/>
  <c r="L858" i="1"/>
  <c r="K858" i="1"/>
  <c r="H858" i="1"/>
  <c r="G858" i="1"/>
  <c r="M857" i="1"/>
  <c r="M856" i="1" s="1"/>
  <c r="M855" i="1" s="1"/>
  <c r="J857" i="1"/>
  <c r="G857" i="1"/>
  <c r="O856" i="1"/>
  <c r="N856" i="1"/>
  <c r="N855" i="1" s="1"/>
  <c r="L856" i="1"/>
  <c r="K856" i="1"/>
  <c r="K855" i="1" s="1"/>
  <c r="K854" i="1" s="1"/>
  <c r="J856" i="1"/>
  <c r="J855" i="1" s="1"/>
  <c r="J854" i="1" s="1"/>
  <c r="I856" i="1"/>
  <c r="H856" i="1"/>
  <c r="G856" i="1"/>
  <c r="G855" i="1" s="1"/>
  <c r="O855" i="1"/>
  <c r="O854" i="1" s="1"/>
  <c r="L855" i="1"/>
  <c r="I855" i="1"/>
  <c r="H855" i="1"/>
  <c r="H854" i="1" s="1"/>
  <c r="L854" i="1"/>
  <c r="M853" i="1"/>
  <c r="J853" i="1"/>
  <c r="J852" i="1" s="1"/>
  <c r="G853" i="1"/>
  <c r="G852" i="1" s="1"/>
  <c r="G851" i="1" s="1"/>
  <c r="O852" i="1"/>
  <c r="N852" i="1"/>
  <c r="M852" i="1"/>
  <c r="M851" i="1" s="1"/>
  <c r="L852" i="1"/>
  <c r="L851" i="1" s="1"/>
  <c r="K852" i="1"/>
  <c r="I852" i="1"/>
  <c r="I851" i="1" s="1"/>
  <c r="H852" i="1"/>
  <c r="H851" i="1" s="1"/>
  <c r="O851" i="1"/>
  <c r="N851" i="1"/>
  <c r="K851" i="1"/>
  <c r="J851" i="1"/>
  <c r="M850" i="1"/>
  <c r="J850" i="1"/>
  <c r="J849" i="1" s="1"/>
  <c r="J848" i="1" s="1"/>
  <c r="G850" i="1"/>
  <c r="O849" i="1"/>
  <c r="N849" i="1"/>
  <c r="M849" i="1"/>
  <c r="M848" i="1" s="1"/>
  <c r="L849" i="1"/>
  <c r="K849" i="1"/>
  <c r="I849" i="1"/>
  <c r="I848" i="1" s="1"/>
  <c r="H849" i="1"/>
  <c r="G849" i="1"/>
  <c r="O848" i="1"/>
  <c r="N848" i="1"/>
  <c r="L848" i="1"/>
  <c r="K848" i="1"/>
  <c r="H848" i="1"/>
  <c r="G848" i="1"/>
  <c r="M847" i="1"/>
  <c r="M846" i="1" s="1"/>
  <c r="J847" i="1"/>
  <c r="G847" i="1"/>
  <c r="O846" i="1"/>
  <c r="O843" i="1" s="1"/>
  <c r="N846" i="1"/>
  <c r="L846" i="1"/>
  <c r="K846" i="1"/>
  <c r="J846" i="1"/>
  <c r="I846" i="1"/>
  <c r="H846" i="1"/>
  <c r="G846" i="1"/>
  <c r="M845" i="1"/>
  <c r="M844" i="1" s="1"/>
  <c r="M843" i="1" s="1"/>
  <c r="J845" i="1"/>
  <c r="G845" i="1"/>
  <c r="O844" i="1"/>
  <c r="N844" i="1"/>
  <c r="N843" i="1" s="1"/>
  <c r="L844" i="1"/>
  <c r="K844" i="1"/>
  <c r="J844" i="1"/>
  <c r="I844" i="1"/>
  <c r="H844" i="1"/>
  <c r="G844" i="1"/>
  <c r="L843" i="1"/>
  <c r="I843" i="1"/>
  <c r="H843" i="1"/>
  <c r="G843" i="1"/>
  <c r="M842" i="1"/>
  <c r="J842" i="1"/>
  <c r="J841" i="1" s="1"/>
  <c r="J840" i="1" s="1"/>
  <c r="G842" i="1"/>
  <c r="O841" i="1"/>
  <c r="O840" i="1" s="1"/>
  <c r="N841" i="1"/>
  <c r="M841" i="1"/>
  <c r="L841" i="1"/>
  <c r="L840" i="1" s="1"/>
  <c r="K841" i="1"/>
  <c r="K840" i="1" s="1"/>
  <c r="I841" i="1"/>
  <c r="H841" i="1"/>
  <c r="G841" i="1"/>
  <c r="G840" i="1" s="1"/>
  <c r="N840" i="1"/>
  <c r="M840" i="1"/>
  <c r="I840" i="1"/>
  <c r="H840" i="1"/>
  <c r="M839" i="1"/>
  <c r="J839" i="1"/>
  <c r="J838" i="1" s="1"/>
  <c r="G839" i="1"/>
  <c r="G838" i="1" s="1"/>
  <c r="G837" i="1" s="1"/>
  <c r="O838" i="1"/>
  <c r="N838" i="1"/>
  <c r="M838" i="1"/>
  <c r="M837" i="1" s="1"/>
  <c r="L838" i="1"/>
  <c r="L837" i="1" s="1"/>
  <c r="K838" i="1"/>
  <c r="I838" i="1"/>
  <c r="H838" i="1"/>
  <c r="H837" i="1" s="1"/>
  <c r="O837" i="1"/>
  <c r="N837" i="1"/>
  <c r="K837" i="1"/>
  <c r="J837" i="1"/>
  <c r="I837" i="1"/>
  <c r="M836" i="1"/>
  <c r="J836" i="1"/>
  <c r="J835" i="1" s="1"/>
  <c r="G836" i="1"/>
  <c r="O835" i="1"/>
  <c r="N835" i="1"/>
  <c r="M835" i="1"/>
  <c r="L835" i="1"/>
  <c r="K835" i="1"/>
  <c r="I835" i="1"/>
  <c r="H835" i="1"/>
  <c r="G835" i="1"/>
  <c r="M834" i="1"/>
  <c r="J834" i="1"/>
  <c r="J833" i="1" s="1"/>
  <c r="G834" i="1"/>
  <c r="O833" i="1"/>
  <c r="N833" i="1"/>
  <c r="M833" i="1"/>
  <c r="L833" i="1"/>
  <c r="K833" i="1"/>
  <c r="I833" i="1"/>
  <c r="H833" i="1"/>
  <c r="G833" i="1"/>
  <c r="M832" i="1"/>
  <c r="J832" i="1"/>
  <c r="J831" i="1" s="1"/>
  <c r="G832" i="1"/>
  <c r="O831" i="1"/>
  <c r="N831" i="1"/>
  <c r="M831" i="1"/>
  <c r="L831" i="1"/>
  <c r="K831" i="1"/>
  <c r="I831" i="1"/>
  <c r="H831" i="1"/>
  <c r="G831" i="1"/>
  <c r="O830" i="1"/>
  <c r="N830" i="1"/>
  <c r="L830" i="1"/>
  <c r="K830" i="1"/>
  <c r="H830" i="1"/>
  <c r="G830" i="1"/>
  <c r="O829" i="1"/>
  <c r="L829" i="1"/>
  <c r="L828" i="1" s="1"/>
  <c r="L821" i="1" s="1"/>
  <c r="J829" i="1"/>
  <c r="I829" i="1"/>
  <c r="G829" i="1" s="1"/>
  <c r="G828" i="1" s="1"/>
  <c r="G821" i="1" s="1"/>
  <c r="N828" i="1"/>
  <c r="N821" i="1" s="1"/>
  <c r="K828" i="1"/>
  <c r="J828" i="1"/>
  <c r="I828" i="1"/>
  <c r="H828" i="1"/>
  <c r="M827" i="1"/>
  <c r="J827" i="1"/>
  <c r="J826" i="1" s="1"/>
  <c r="G827" i="1"/>
  <c r="O826" i="1"/>
  <c r="N826" i="1"/>
  <c r="M826" i="1"/>
  <c r="L826" i="1"/>
  <c r="K826" i="1"/>
  <c r="I826" i="1"/>
  <c r="H826" i="1"/>
  <c r="G826" i="1"/>
  <c r="M825" i="1"/>
  <c r="J825" i="1"/>
  <c r="J824" i="1" s="1"/>
  <c r="G825" i="1"/>
  <c r="O824" i="1"/>
  <c r="N824" i="1"/>
  <c r="M824" i="1"/>
  <c r="L824" i="1"/>
  <c r="K824" i="1"/>
  <c r="I824" i="1"/>
  <c r="H824" i="1"/>
  <c r="G824" i="1"/>
  <c r="M823" i="1"/>
  <c r="J823" i="1"/>
  <c r="J822" i="1" s="1"/>
  <c r="J821" i="1" s="1"/>
  <c r="G823" i="1"/>
  <c r="O822" i="1"/>
  <c r="N822" i="1"/>
  <c r="M822" i="1"/>
  <c r="L822" i="1"/>
  <c r="K822" i="1"/>
  <c r="I822" i="1"/>
  <c r="I821" i="1" s="1"/>
  <c r="H822" i="1"/>
  <c r="G822" i="1"/>
  <c r="K821" i="1"/>
  <c r="H821" i="1"/>
  <c r="M820" i="1"/>
  <c r="M819" i="1" s="1"/>
  <c r="M818" i="1" s="1"/>
  <c r="J820" i="1"/>
  <c r="G820" i="1"/>
  <c r="O819" i="1"/>
  <c r="N819" i="1"/>
  <c r="N818" i="1" s="1"/>
  <c r="L819" i="1"/>
  <c r="K819" i="1"/>
  <c r="K818" i="1" s="1"/>
  <c r="J819" i="1"/>
  <c r="J818" i="1" s="1"/>
  <c r="I819" i="1"/>
  <c r="H819" i="1"/>
  <c r="G819" i="1"/>
  <c r="O818" i="1"/>
  <c r="L818" i="1"/>
  <c r="I818" i="1"/>
  <c r="H818" i="1"/>
  <c r="G818" i="1"/>
  <c r="M817" i="1"/>
  <c r="J817" i="1"/>
  <c r="J815" i="1" s="1"/>
  <c r="H817" i="1"/>
  <c r="H815" i="1" s="1"/>
  <c r="M816" i="1"/>
  <c r="J816" i="1"/>
  <c r="G816" i="1"/>
  <c r="O815" i="1"/>
  <c r="N815" i="1"/>
  <c r="M815" i="1"/>
  <c r="L815" i="1"/>
  <c r="K815" i="1"/>
  <c r="I815" i="1"/>
  <c r="M814" i="1"/>
  <c r="J814" i="1"/>
  <c r="H814" i="1"/>
  <c r="G814" i="1"/>
  <c r="G813" i="1" s="1"/>
  <c r="O813" i="1"/>
  <c r="N813" i="1"/>
  <c r="M813" i="1"/>
  <c r="L813" i="1"/>
  <c r="K813" i="1"/>
  <c r="J813" i="1"/>
  <c r="I813" i="1"/>
  <c r="H813" i="1"/>
  <c r="M812" i="1"/>
  <c r="J812" i="1"/>
  <c r="J811" i="1" s="1"/>
  <c r="G812" i="1"/>
  <c r="G811" i="1" s="1"/>
  <c r="O811" i="1"/>
  <c r="N811" i="1"/>
  <c r="M811" i="1"/>
  <c r="L811" i="1"/>
  <c r="K811" i="1"/>
  <c r="I811" i="1"/>
  <c r="H811" i="1"/>
  <c r="N810" i="1"/>
  <c r="N809" i="1" s="1"/>
  <c r="M810" i="1"/>
  <c r="M809" i="1" s="1"/>
  <c r="K810" i="1"/>
  <c r="H810" i="1"/>
  <c r="G810" i="1"/>
  <c r="O809" i="1"/>
  <c r="O806" i="1" s="1"/>
  <c r="L809" i="1"/>
  <c r="I809" i="1"/>
  <c r="H809" i="1"/>
  <c r="G809" i="1"/>
  <c r="M808" i="1"/>
  <c r="K808" i="1"/>
  <c r="J808" i="1"/>
  <c r="J807" i="1" s="1"/>
  <c r="H808" i="1"/>
  <c r="O807" i="1"/>
  <c r="N807" i="1"/>
  <c r="N806" i="1" s="1"/>
  <c r="M807" i="1"/>
  <c r="L807" i="1"/>
  <c r="K807" i="1"/>
  <c r="I807" i="1"/>
  <c r="M805" i="1"/>
  <c r="M804" i="1" s="1"/>
  <c r="M803" i="1" s="1"/>
  <c r="M802" i="1" s="1"/>
  <c r="M801" i="1" s="1"/>
  <c r="M800" i="1" s="1"/>
  <c r="M799" i="1" s="1"/>
  <c r="J805" i="1"/>
  <c r="G805" i="1"/>
  <c r="O804" i="1"/>
  <c r="N804" i="1"/>
  <c r="N803" i="1" s="1"/>
  <c r="L804" i="1"/>
  <c r="K804" i="1"/>
  <c r="K803" i="1" s="1"/>
  <c r="J804" i="1"/>
  <c r="J803" i="1" s="1"/>
  <c r="J802" i="1" s="1"/>
  <c r="J801" i="1" s="1"/>
  <c r="J800" i="1" s="1"/>
  <c r="J799" i="1" s="1"/>
  <c r="J798" i="1" s="1"/>
  <c r="I804" i="1"/>
  <c r="H804" i="1"/>
  <c r="G804" i="1"/>
  <c r="G803" i="1" s="1"/>
  <c r="G802" i="1" s="1"/>
  <c r="G801" i="1" s="1"/>
  <c r="G800" i="1" s="1"/>
  <c r="G799" i="1" s="1"/>
  <c r="G798" i="1" s="1"/>
  <c r="O803" i="1"/>
  <c r="L803" i="1"/>
  <c r="I803" i="1"/>
  <c r="H803" i="1"/>
  <c r="O801" i="1"/>
  <c r="N801" i="1"/>
  <c r="L801" i="1"/>
  <c r="K801" i="1"/>
  <c r="I801" i="1"/>
  <c r="H801" i="1"/>
  <c r="O799" i="1"/>
  <c r="N799" i="1"/>
  <c r="L799" i="1"/>
  <c r="K799" i="1"/>
  <c r="K798" i="1" s="1"/>
  <c r="I799" i="1"/>
  <c r="H799" i="1"/>
  <c r="H798" i="1" s="1"/>
  <c r="N798" i="1"/>
  <c r="M798" i="1"/>
  <c r="L798" i="1"/>
  <c r="I798" i="1"/>
  <c r="M797" i="1"/>
  <c r="J797" i="1"/>
  <c r="J796" i="1" s="1"/>
  <c r="J795" i="1" s="1"/>
  <c r="G797" i="1"/>
  <c r="G796" i="1" s="1"/>
  <c r="G795" i="1" s="1"/>
  <c r="O796" i="1"/>
  <c r="N796" i="1"/>
  <c r="M796" i="1"/>
  <c r="L796" i="1"/>
  <c r="L795" i="1" s="1"/>
  <c r="K796" i="1"/>
  <c r="I796" i="1"/>
  <c r="I795" i="1" s="1"/>
  <c r="H796" i="1"/>
  <c r="H795" i="1" s="1"/>
  <c r="O795" i="1"/>
  <c r="N795" i="1"/>
  <c r="M795" i="1"/>
  <c r="K795" i="1"/>
  <c r="N794" i="1"/>
  <c r="M793" i="1"/>
  <c r="M792" i="1" s="1"/>
  <c r="M791" i="1" s="1"/>
  <c r="M787" i="1" s="1"/>
  <c r="J793" i="1"/>
  <c r="G793" i="1"/>
  <c r="O792" i="1"/>
  <c r="N792" i="1"/>
  <c r="N791" i="1" s="1"/>
  <c r="N787" i="1" s="1"/>
  <c r="L792" i="1"/>
  <c r="K792" i="1"/>
  <c r="K791" i="1" s="1"/>
  <c r="J792" i="1"/>
  <c r="J791" i="1" s="1"/>
  <c r="I792" i="1"/>
  <c r="H792" i="1"/>
  <c r="G792" i="1"/>
  <c r="O791" i="1"/>
  <c r="L791" i="1"/>
  <c r="I791" i="1"/>
  <c r="H791" i="1"/>
  <c r="G791" i="1"/>
  <c r="M790" i="1"/>
  <c r="J790" i="1"/>
  <c r="J789" i="1" s="1"/>
  <c r="J788" i="1" s="1"/>
  <c r="G790" i="1"/>
  <c r="O789" i="1"/>
  <c r="O788" i="1" s="1"/>
  <c r="O787" i="1" s="1"/>
  <c r="N789" i="1"/>
  <c r="M789" i="1"/>
  <c r="L789" i="1"/>
  <c r="L788" i="1" s="1"/>
  <c r="L787" i="1" s="1"/>
  <c r="K789" i="1"/>
  <c r="K788" i="1" s="1"/>
  <c r="I789" i="1"/>
  <c r="H789" i="1"/>
  <c r="G789" i="1"/>
  <c r="G788" i="1" s="1"/>
  <c r="G787" i="1" s="1"/>
  <c r="N788" i="1"/>
  <c r="M788" i="1"/>
  <c r="I788" i="1"/>
  <c r="H788" i="1"/>
  <c r="H787" i="1" s="1"/>
  <c r="J787" i="1"/>
  <c r="I787" i="1"/>
  <c r="M786" i="1"/>
  <c r="J786" i="1"/>
  <c r="J785" i="1" s="1"/>
  <c r="J784" i="1" s="1"/>
  <c r="G786" i="1"/>
  <c r="O785" i="1"/>
  <c r="N785" i="1"/>
  <c r="M785" i="1"/>
  <c r="M784" i="1" s="1"/>
  <c r="L785" i="1"/>
  <c r="K785" i="1"/>
  <c r="I785" i="1"/>
  <c r="I784" i="1" s="1"/>
  <c r="H785" i="1"/>
  <c r="G785" i="1"/>
  <c r="O784" i="1"/>
  <c r="N784" i="1"/>
  <c r="L784" i="1"/>
  <c r="K784" i="1"/>
  <c r="H784" i="1"/>
  <c r="G784" i="1"/>
  <c r="M783" i="1"/>
  <c r="M782" i="1" s="1"/>
  <c r="J783" i="1"/>
  <c r="G783" i="1"/>
  <c r="O782" i="1"/>
  <c r="O779" i="1" s="1"/>
  <c r="O778" i="1" s="1"/>
  <c r="N782" i="1"/>
  <c r="L782" i="1"/>
  <c r="K782" i="1"/>
  <c r="J782" i="1"/>
  <c r="I782" i="1"/>
  <c r="H782" i="1"/>
  <c r="G782" i="1"/>
  <c r="M781" i="1"/>
  <c r="M780" i="1" s="1"/>
  <c r="J781" i="1"/>
  <c r="G781" i="1"/>
  <c r="O780" i="1"/>
  <c r="N780" i="1"/>
  <c r="L780" i="1"/>
  <c r="K780" i="1"/>
  <c r="J780" i="1"/>
  <c r="I780" i="1"/>
  <c r="H780" i="1"/>
  <c r="G780" i="1"/>
  <c r="L779" i="1"/>
  <c r="L778" i="1" s="1"/>
  <c r="K779" i="1"/>
  <c r="I779" i="1"/>
  <c r="H779" i="1"/>
  <c r="G779" i="1"/>
  <c r="G778" i="1" s="1"/>
  <c r="I778" i="1"/>
  <c r="H778" i="1"/>
  <c r="I777" i="1"/>
  <c r="N776" i="1"/>
  <c r="K776" i="1"/>
  <c r="J776" i="1"/>
  <c r="G776" i="1"/>
  <c r="G775" i="1" s="1"/>
  <c r="K775" i="1"/>
  <c r="J775" i="1"/>
  <c r="H775" i="1"/>
  <c r="M774" i="1"/>
  <c r="J774" i="1"/>
  <c r="J773" i="1" s="1"/>
  <c r="G774" i="1"/>
  <c r="G773" i="1" s="1"/>
  <c r="G772" i="1" s="1"/>
  <c r="O773" i="1"/>
  <c r="N773" i="1"/>
  <c r="M773" i="1"/>
  <c r="L773" i="1"/>
  <c r="L772" i="1" s="1"/>
  <c r="K773" i="1"/>
  <c r="I773" i="1"/>
  <c r="H773" i="1"/>
  <c r="O772" i="1"/>
  <c r="K772" i="1"/>
  <c r="J772" i="1"/>
  <c r="I772" i="1"/>
  <c r="O771" i="1"/>
  <c r="O770" i="1" s="1"/>
  <c r="M771" i="1"/>
  <c r="L771" i="1"/>
  <c r="J771" i="1"/>
  <c r="I771" i="1"/>
  <c r="G771" i="1"/>
  <c r="G770" i="1" s="1"/>
  <c r="N770" i="1"/>
  <c r="M770" i="1"/>
  <c r="L770" i="1"/>
  <c r="K770" i="1"/>
  <c r="J770" i="1"/>
  <c r="I770" i="1"/>
  <c r="I767" i="1" s="1"/>
  <c r="I766" i="1" s="1"/>
  <c r="H770" i="1"/>
  <c r="O769" i="1"/>
  <c r="M769" i="1"/>
  <c r="M768" i="1" s="1"/>
  <c r="M767" i="1" s="1"/>
  <c r="L769" i="1"/>
  <c r="I769" i="1"/>
  <c r="G769" i="1"/>
  <c r="G768" i="1" s="1"/>
  <c r="G767" i="1" s="1"/>
  <c r="O768" i="1"/>
  <c r="O767" i="1" s="1"/>
  <c r="O766" i="1" s="1"/>
  <c r="N768" i="1"/>
  <c r="K768" i="1"/>
  <c r="K767" i="1" s="1"/>
  <c r="K766" i="1" s="1"/>
  <c r="I768" i="1"/>
  <c r="H768" i="1"/>
  <c r="H767" i="1" s="1"/>
  <c r="N767" i="1"/>
  <c r="M765" i="1"/>
  <c r="J765" i="1"/>
  <c r="J764" i="1" s="1"/>
  <c r="J763" i="1" s="1"/>
  <c r="G765" i="1"/>
  <c r="O764" i="1"/>
  <c r="N764" i="1"/>
  <c r="M764" i="1"/>
  <c r="M763" i="1" s="1"/>
  <c r="L764" i="1"/>
  <c r="K764" i="1"/>
  <c r="I764" i="1"/>
  <c r="I763" i="1" s="1"/>
  <c r="H764" i="1"/>
  <c r="G764" i="1"/>
  <c r="G763" i="1" s="1"/>
  <c r="O763" i="1"/>
  <c r="N763" i="1"/>
  <c r="L763" i="1"/>
  <c r="K763" i="1"/>
  <c r="H763" i="1"/>
  <c r="M762" i="1"/>
  <c r="M761" i="1" s="1"/>
  <c r="J762" i="1"/>
  <c r="G762" i="1"/>
  <c r="O761" i="1"/>
  <c r="N761" i="1"/>
  <c r="N760" i="1" s="1"/>
  <c r="L761" i="1"/>
  <c r="K761" i="1"/>
  <c r="J761" i="1"/>
  <c r="J760" i="1" s="1"/>
  <c r="I761" i="1"/>
  <c r="H761" i="1"/>
  <c r="H760" i="1" s="1"/>
  <c r="G761" i="1"/>
  <c r="O760" i="1"/>
  <c r="M760" i="1"/>
  <c r="L760" i="1"/>
  <c r="K760" i="1"/>
  <c r="I760" i="1"/>
  <c r="G760" i="1"/>
  <c r="M759" i="1"/>
  <c r="J759" i="1"/>
  <c r="J758" i="1" s="1"/>
  <c r="G759" i="1"/>
  <c r="O758" i="1"/>
  <c r="O757" i="1" s="1"/>
  <c r="N758" i="1"/>
  <c r="M758" i="1"/>
  <c r="L758" i="1"/>
  <c r="L757" i="1" s="1"/>
  <c r="K758" i="1"/>
  <c r="K757" i="1" s="1"/>
  <c r="I758" i="1"/>
  <c r="I757" i="1" s="1"/>
  <c r="I744" i="1" s="1"/>
  <c r="I743" i="1" s="1"/>
  <c r="H758" i="1"/>
  <c r="G758" i="1"/>
  <c r="G757" i="1" s="1"/>
  <c r="N757" i="1"/>
  <c r="N744" i="1" s="1"/>
  <c r="M757" i="1"/>
  <c r="M744" i="1" s="1"/>
  <c r="J757" i="1"/>
  <c r="H757" i="1"/>
  <c r="M756" i="1"/>
  <c r="J756" i="1"/>
  <c r="J755" i="1" s="1"/>
  <c r="G756" i="1"/>
  <c r="G755" i="1" s="1"/>
  <c r="G754" i="1" s="1"/>
  <c r="O755" i="1"/>
  <c r="N755" i="1"/>
  <c r="M755" i="1"/>
  <c r="L755" i="1"/>
  <c r="L754" i="1" s="1"/>
  <c r="K755" i="1"/>
  <c r="I755" i="1"/>
  <c r="I754" i="1" s="1"/>
  <c r="H755" i="1"/>
  <c r="H754" i="1" s="1"/>
  <c r="O754" i="1"/>
  <c r="N754" i="1"/>
  <c r="M754" i="1"/>
  <c r="K754" i="1"/>
  <c r="J754" i="1"/>
  <c r="M753" i="1"/>
  <c r="M752" i="1" s="1"/>
  <c r="M751" i="1" s="1"/>
  <c r="J753" i="1"/>
  <c r="G753" i="1"/>
  <c r="O752" i="1"/>
  <c r="N752" i="1"/>
  <c r="N751" i="1" s="1"/>
  <c r="L752" i="1"/>
  <c r="K752" i="1"/>
  <c r="J752" i="1"/>
  <c r="J751" i="1" s="1"/>
  <c r="I752" i="1"/>
  <c r="I751" i="1" s="1"/>
  <c r="H752" i="1"/>
  <c r="G752" i="1"/>
  <c r="G751" i="1" s="1"/>
  <c r="O751" i="1"/>
  <c r="L751" i="1"/>
  <c r="K751" i="1"/>
  <c r="H751" i="1"/>
  <c r="M750" i="1"/>
  <c r="M749" i="1" s="1"/>
  <c r="J750" i="1"/>
  <c r="G750" i="1"/>
  <c r="O749" i="1"/>
  <c r="N749" i="1"/>
  <c r="N748" i="1" s="1"/>
  <c r="L749" i="1"/>
  <c r="K749" i="1"/>
  <c r="J749" i="1"/>
  <c r="J748" i="1" s="1"/>
  <c r="I749" i="1"/>
  <c r="H749" i="1"/>
  <c r="H748" i="1" s="1"/>
  <c r="G749" i="1"/>
  <c r="G748" i="1" s="1"/>
  <c r="G744" i="1" s="1"/>
  <c r="O748" i="1"/>
  <c r="M748" i="1"/>
  <c r="L748" i="1"/>
  <c r="K748" i="1"/>
  <c r="K744" i="1" s="1"/>
  <c r="K743" i="1" s="1"/>
  <c r="I748" i="1"/>
  <c r="M747" i="1"/>
  <c r="J747" i="1"/>
  <c r="J746" i="1" s="1"/>
  <c r="G747" i="1"/>
  <c r="O746" i="1"/>
  <c r="O745" i="1" s="1"/>
  <c r="N746" i="1"/>
  <c r="M746" i="1"/>
  <c r="L746" i="1"/>
  <c r="L745" i="1" s="1"/>
  <c r="K746" i="1"/>
  <c r="K745" i="1" s="1"/>
  <c r="I746" i="1"/>
  <c r="H746" i="1"/>
  <c r="G746" i="1"/>
  <c r="G745" i="1" s="1"/>
  <c r="N745" i="1"/>
  <c r="M745" i="1"/>
  <c r="J745" i="1"/>
  <c r="I745" i="1"/>
  <c r="H745" i="1"/>
  <c r="N740" i="1"/>
  <c r="J740" i="1"/>
  <c r="J739" i="1" s="1"/>
  <c r="J738" i="1" s="1"/>
  <c r="G740" i="1"/>
  <c r="O739" i="1"/>
  <c r="O738" i="1" s="1"/>
  <c r="L739" i="1"/>
  <c r="K739" i="1"/>
  <c r="K738" i="1" s="1"/>
  <c r="I739" i="1"/>
  <c r="I738" i="1" s="1"/>
  <c r="H739" i="1"/>
  <c r="G739" i="1"/>
  <c r="G738" i="1" s="1"/>
  <c r="L738" i="1"/>
  <c r="H738" i="1"/>
  <c r="M737" i="1"/>
  <c r="M736" i="1" s="1"/>
  <c r="J737" i="1"/>
  <c r="G737" i="1"/>
  <c r="O736" i="1"/>
  <c r="N736" i="1"/>
  <c r="L736" i="1"/>
  <c r="K736" i="1"/>
  <c r="J736" i="1"/>
  <c r="I736" i="1"/>
  <c r="H736" i="1"/>
  <c r="G736" i="1"/>
  <c r="O735" i="1"/>
  <c r="L735" i="1"/>
  <c r="I735" i="1"/>
  <c r="G735" i="1" s="1"/>
  <c r="N734" i="1"/>
  <c r="N733" i="1" s="1"/>
  <c r="K734" i="1"/>
  <c r="I734" i="1"/>
  <c r="I733" i="1" s="1"/>
  <c r="I732" i="1" s="1"/>
  <c r="H734" i="1"/>
  <c r="G734" i="1"/>
  <c r="G733" i="1" s="1"/>
  <c r="K733" i="1"/>
  <c r="K732" i="1" s="1"/>
  <c r="H733" i="1"/>
  <c r="H732" i="1"/>
  <c r="M731" i="1"/>
  <c r="J731" i="1"/>
  <c r="G731" i="1"/>
  <c r="G729" i="1" s="1"/>
  <c r="G724" i="1" s="1"/>
  <c r="G723" i="1" s="1"/>
  <c r="M730" i="1"/>
  <c r="M729" i="1" s="1"/>
  <c r="J730" i="1"/>
  <c r="G730" i="1"/>
  <c r="O729" i="1"/>
  <c r="O724" i="1" s="1"/>
  <c r="N729" i="1"/>
  <c r="L729" i="1"/>
  <c r="K729" i="1"/>
  <c r="J729" i="1"/>
  <c r="I729" i="1"/>
  <c r="H729" i="1"/>
  <c r="M728" i="1"/>
  <c r="M727" i="1" s="1"/>
  <c r="M724" i="1" s="1"/>
  <c r="M723" i="1" s="1"/>
  <c r="J728" i="1"/>
  <c r="G728" i="1"/>
  <c r="O727" i="1"/>
  <c r="N727" i="1"/>
  <c r="L727" i="1"/>
  <c r="K727" i="1"/>
  <c r="J727" i="1"/>
  <c r="I727" i="1"/>
  <c r="H727" i="1"/>
  <c r="G727" i="1"/>
  <c r="N726" i="1"/>
  <c r="M726" i="1" s="1"/>
  <c r="K726" i="1"/>
  <c r="G726" i="1"/>
  <c r="G725" i="1" s="1"/>
  <c r="O725" i="1"/>
  <c r="N725" i="1"/>
  <c r="M725" i="1"/>
  <c r="L725" i="1"/>
  <c r="I725" i="1"/>
  <c r="I724" i="1" s="1"/>
  <c r="I723" i="1" s="1"/>
  <c r="H725" i="1"/>
  <c r="H724" i="1" s="1"/>
  <c r="H723" i="1" s="1"/>
  <c r="H722" i="1" s="1"/>
  <c r="H721" i="1" s="1"/>
  <c r="H720" i="1" s="1"/>
  <c r="O723" i="1"/>
  <c r="I722" i="1"/>
  <c r="I721" i="1" s="1"/>
  <c r="I720" i="1" s="1"/>
  <c r="M719" i="1"/>
  <c r="M718" i="1" s="1"/>
  <c r="M717" i="1" s="1"/>
  <c r="J719" i="1"/>
  <c r="G719" i="1"/>
  <c r="O718" i="1"/>
  <c r="N718" i="1"/>
  <c r="N717" i="1" s="1"/>
  <c r="L718" i="1"/>
  <c r="K718" i="1"/>
  <c r="J718" i="1"/>
  <c r="I718" i="1"/>
  <c r="I717" i="1" s="1"/>
  <c r="H718" i="1"/>
  <c r="G718" i="1"/>
  <c r="G717" i="1" s="1"/>
  <c r="O717" i="1"/>
  <c r="L717" i="1"/>
  <c r="K717" i="1"/>
  <c r="J717" i="1"/>
  <c r="H717" i="1"/>
  <c r="N716" i="1"/>
  <c r="M716" i="1" s="1"/>
  <c r="K716" i="1"/>
  <c r="G716" i="1"/>
  <c r="G715" i="1" s="1"/>
  <c r="O715" i="1"/>
  <c r="N715" i="1"/>
  <c r="N714" i="1" s="1"/>
  <c r="M715" i="1"/>
  <c r="M714" i="1" s="1"/>
  <c r="L715" i="1"/>
  <c r="L714" i="1" s="1"/>
  <c r="I715" i="1"/>
  <c r="I714" i="1" s="1"/>
  <c r="H715" i="1"/>
  <c r="H714" i="1" s="1"/>
  <c r="O714" i="1"/>
  <c r="G714" i="1"/>
  <c r="M713" i="1"/>
  <c r="M712" i="1" s="1"/>
  <c r="M711" i="1" s="1"/>
  <c r="J713" i="1"/>
  <c r="G713" i="1"/>
  <c r="O712" i="1"/>
  <c r="N712" i="1"/>
  <c r="N711" i="1" s="1"/>
  <c r="L712" i="1"/>
  <c r="K712" i="1"/>
  <c r="K711" i="1" s="1"/>
  <c r="J712" i="1"/>
  <c r="J711" i="1" s="1"/>
  <c r="I712" i="1"/>
  <c r="I711" i="1" s="1"/>
  <c r="H712" i="1"/>
  <c r="G712" i="1"/>
  <c r="G711" i="1" s="1"/>
  <c r="O711" i="1"/>
  <c r="L711" i="1"/>
  <c r="H711" i="1"/>
  <c r="M710" i="1"/>
  <c r="M709" i="1" s="1"/>
  <c r="J710" i="1"/>
  <c r="G710" i="1"/>
  <c r="O709" i="1"/>
  <c r="N709" i="1"/>
  <c r="N708" i="1" s="1"/>
  <c r="L709" i="1"/>
  <c r="K709" i="1"/>
  <c r="J709" i="1"/>
  <c r="J708" i="1" s="1"/>
  <c r="I709" i="1"/>
  <c r="H709" i="1"/>
  <c r="G709" i="1"/>
  <c r="O708" i="1"/>
  <c r="M708" i="1"/>
  <c r="L708" i="1"/>
  <c r="K708" i="1"/>
  <c r="I708" i="1"/>
  <c r="H708" i="1"/>
  <c r="G708" i="1"/>
  <c r="M707" i="1"/>
  <c r="J707" i="1"/>
  <c r="J706" i="1" s="1"/>
  <c r="G707" i="1"/>
  <c r="O706" i="1"/>
  <c r="O701" i="1" s="1"/>
  <c r="N706" i="1"/>
  <c r="M706" i="1"/>
  <c r="L706" i="1"/>
  <c r="K706" i="1"/>
  <c r="I706" i="1"/>
  <c r="H706" i="1"/>
  <c r="G706" i="1"/>
  <c r="M705" i="1"/>
  <c r="J705" i="1"/>
  <c r="H705" i="1"/>
  <c r="G705" i="1"/>
  <c r="G704" i="1" s="1"/>
  <c r="O704" i="1"/>
  <c r="N704" i="1"/>
  <c r="M704" i="1"/>
  <c r="L704" i="1"/>
  <c r="K704" i="1"/>
  <c r="J704" i="1"/>
  <c r="I704" i="1"/>
  <c r="I701" i="1" s="1"/>
  <c r="I700" i="1" s="1"/>
  <c r="H704" i="1"/>
  <c r="N703" i="1"/>
  <c r="J703" i="1"/>
  <c r="J702" i="1" s="1"/>
  <c r="J701" i="1" s="1"/>
  <c r="H703" i="1"/>
  <c r="G703" i="1"/>
  <c r="G702" i="1" s="1"/>
  <c r="G701" i="1" s="1"/>
  <c r="O702" i="1"/>
  <c r="L702" i="1"/>
  <c r="K702" i="1"/>
  <c r="K701" i="1" s="1"/>
  <c r="I702" i="1"/>
  <c r="H702" i="1"/>
  <c r="L701" i="1"/>
  <c r="L700" i="1" s="1"/>
  <c r="M699" i="1"/>
  <c r="J699" i="1"/>
  <c r="J698" i="1" s="1"/>
  <c r="J697" i="1" s="1"/>
  <c r="G699" i="1"/>
  <c r="G698" i="1" s="1"/>
  <c r="G697" i="1" s="1"/>
  <c r="O698" i="1"/>
  <c r="N698" i="1"/>
  <c r="M698" i="1"/>
  <c r="M697" i="1" s="1"/>
  <c r="L698" i="1"/>
  <c r="L697" i="1" s="1"/>
  <c r="K698" i="1"/>
  <c r="I698" i="1"/>
  <c r="I697" i="1" s="1"/>
  <c r="H698" i="1"/>
  <c r="H697" i="1" s="1"/>
  <c r="O697" i="1"/>
  <c r="N697" i="1"/>
  <c r="K697" i="1"/>
  <c r="M696" i="1"/>
  <c r="M695" i="1" s="1"/>
  <c r="M694" i="1" s="1"/>
  <c r="M693" i="1" s="1"/>
  <c r="M692" i="1" s="1"/>
  <c r="J696" i="1"/>
  <c r="G696" i="1"/>
  <c r="O695" i="1"/>
  <c r="N695" i="1"/>
  <c r="N694" i="1" s="1"/>
  <c r="N693" i="1" s="1"/>
  <c r="N692" i="1" s="1"/>
  <c r="L695" i="1"/>
  <c r="K695" i="1"/>
  <c r="K694" i="1" s="1"/>
  <c r="K693" i="1" s="1"/>
  <c r="K692" i="1" s="1"/>
  <c r="J695" i="1"/>
  <c r="J694" i="1" s="1"/>
  <c r="J693" i="1" s="1"/>
  <c r="J692" i="1" s="1"/>
  <c r="I695" i="1"/>
  <c r="I694" i="1" s="1"/>
  <c r="H695" i="1"/>
  <c r="G695" i="1"/>
  <c r="G694" i="1" s="1"/>
  <c r="O694" i="1"/>
  <c r="O693" i="1" s="1"/>
  <c r="O692" i="1" s="1"/>
  <c r="L694" i="1"/>
  <c r="H694" i="1"/>
  <c r="I693" i="1"/>
  <c r="I692" i="1" s="1"/>
  <c r="H693" i="1"/>
  <c r="H692" i="1" s="1"/>
  <c r="M691" i="1"/>
  <c r="M690" i="1" s="1"/>
  <c r="M689" i="1" s="1"/>
  <c r="M688" i="1" s="1"/>
  <c r="M687" i="1" s="1"/>
  <c r="J691" i="1"/>
  <c r="G691" i="1"/>
  <c r="G690" i="1" s="1"/>
  <c r="G689" i="1" s="1"/>
  <c r="O690" i="1"/>
  <c r="N690" i="1"/>
  <c r="N689" i="1" s="1"/>
  <c r="N688" i="1" s="1"/>
  <c r="N687" i="1" s="1"/>
  <c r="L690" i="1"/>
  <c r="L689" i="1" s="1"/>
  <c r="K690" i="1"/>
  <c r="J690" i="1"/>
  <c r="I690" i="1"/>
  <c r="H690" i="1"/>
  <c r="H689" i="1" s="1"/>
  <c r="O689" i="1"/>
  <c r="O688" i="1" s="1"/>
  <c r="O687" i="1" s="1"/>
  <c r="K689" i="1"/>
  <c r="K688" i="1" s="1"/>
  <c r="K687" i="1" s="1"/>
  <c r="J689" i="1"/>
  <c r="J688" i="1" s="1"/>
  <c r="J687" i="1" s="1"/>
  <c r="I689" i="1"/>
  <c r="I688" i="1" s="1"/>
  <c r="I687" i="1" s="1"/>
  <c r="L688" i="1"/>
  <c r="L687" i="1" s="1"/>
  <c r="H688" i="1"/>
  <c r="H687" i="1" s="1"/>
  <c r="G688" i="1"/>
  <c r="G687" i="1"/>
  <c r="I686" i="1"/>
  <c r="M685" i="1"/>
  <c r="J685" i="1"/>
  <c r="J684" i="1" s="1"/>
  <c r="G685" i="1"/>
  <c r="G684" i="1" s="1"/>
  <c r="O684" i="1"/>
  <c r="N684" i="1"/>
  <c r="M684" i="1"/>
  <c r="L684" i="1"/>
  <c r="K684" i="1"/>
  <c r="I684" i="1"/>
  <c r="H684" i="1"/>
  <c r="M683" i="1"/>
  <c r="J683" i="1"/>
  <c r="J682" i="1" s="1"/>
  <c r="J679" i="1" s="1"/>
  <c r="G683" i="1"/>
  <c r="G682" i="1" s="1"/>
  <c r="G679" i="1" s="1"/>
  <c r="O682" i="1"/>
  <c r="N682" i="1"/>
  <c r="M682" i="1"/>
  <c r="L682" i="1"/>
  <c r="L679" i="1" s="1"/>
  <c r="K682" i="1"/>
  <c r="I682" i="1"/>
  <c r="H682" i="1"/>
  <c r="H679" i="1" s="1"/>
  <c r="O681" i="1"/>
  <c r="L681" i="1"/>
  <c r="J681" i="1" s="1"/>
  <c r="J680" i="1" s="1"/>
  <c r="I681" i="1"/>
  <c r="I680" i="1" s="1"/>
  <c r="G681" i="1"/>
  <c r="G680" i="1" s="1"/>
  <c r="N680" i="1"/>
  <c r="L680" i="1"/>
  <c r="K680" i="1"/>
  <c r="H680" i="1"/>
  <c r="O679" i="1"/>
  <c r="N679" i="1"/>
  <c r="M679" i="1"/>
  <c r="K679" i="1"/>
  <c r="I679" i="1"/>
  <c r="M678" i="1"/>
  <c r="J678" i="1"/>
  <c r="J677" i="1" s="1"/>
  <c r="G678" i="1"/>
  <c r="G677" i="1" s="1"/>
  <c r="O677" i="1"/>
  <c r="N677" i="1"/>
  <c r="M677" i="1"/>
  <c r="L677" i="1"/>
  <c r="K677" i="1"/>
  <c r="I677" i="1"/>
  <c r="H677" i="1"/>
  <c r="M676" i="1"/>
  <c r="M675" i="1" s="1"/>
  <c r="M674" i="1" s="1"/>
  <c r="M673" i="1" s="1"/>
  <c r="J676" i="1"/>
  <c r="G676" i="1"/>
  <c r="G675" i="1" s="1"/>
  <c r="O675" i="1"/>
  <c r="N675" i="1"/>
  <c r="N674" i="1" s="1"/>
  <c r="N673" i="1" s="1"/>
  <c r="L675" i="1"/>
  <c r="K675" i="1"/>
  <c r="J675" i="1"/>
  <c r="I675" i="1"/>
  <c r="H675" i="1"/>
  <c r="O674" i="1"/>
  <c r="O673" i="1" s="1"/>
  <c r="K674" i="1"/>
  <c r="K673" i="1" s="1"/>
  <c r="J674" i="1"/>
  <c r="I674" i="1"/>
  <c r="K672" i="1"/>
  <c r="K671" i="1" s="1"/>
  <c r="H672" i="1"/>
  <c r="E672" i="1"/>
  <c r="E671" i="1" s="1"/>
  <c r="M671" i="1"/>
  <c r="L671" i="1"/>
  <c r="J671" i="1"/>
  <c r="I671" i="1"/>
  <c r="H671" i="1"/>
  <c r="G671" i="1"/>
  <c r="M670" i="1"/>
  <c r="M669" i="1" s="1"/>
  <c r="M668" i="1" s="1"/>
  <c r="J670" i="1"/>
  <c r="G670" i="1"/>
  <c r="O669" i="1"/>
  <c r="N669" i="1"/>
  <c r="N668" i="1" s="1"/>
  <c r="L669" i="1"/>
  <c r="K669" i="1"/>
  <c r="J669" i="1"/>
  <c r="J668" i="1" s="1"/>
  <c r="I669" i="1"/>
  <c r="I668" i="1" s="1"/>
  <c r="H669" i="1"/>
  <c r="G669" i="1"/>
  <c r="G668" i="1" s="1"/>
  <c r="O668" i="1"/>
  <c r="L668" i="1"/>
  <c r="K668" i="1"/>
  <c r="H668" i="1"/>
  <c r="M667" i="1"/>
  <c r="M666" i="1" s="1"/>
  <c r="J667" i="1"/>
  <c r="G667" i="1"/>
  <c r="O666" i="1"/>
  <c r="N666" i="1"/>
  <c r="N665" i="1" s="1"/>
  <c r="L666" i="1"/>
  <c r="K666" i="1"/>
  <c r="J666" i="1"/>
  <c r="J665" i="1" s="1"/>
  <c r="I666" i="1"/>
  <c r="H666" i="1"/>
  <c r="H665" i="1" s="1"/>
  <c r="G666" i="1"/>
  <c r="G665" i="1" s="1"/>
  <c r="O665" i="1"/>
  <c r="M665" i="1"/>
  <c r="L665" i="1"/>
  <c r="K665" i="1"/>
  <c r="I665" i="1"/>
  <c r="M664" i="1"/>
  <c r="J664" i="1"/>
  <c r="J663" i="1" s="1"/>
  <c r="G664" i="1"/>
  <c r="O663" i="1"/>
  <c r="O662" i="1" s="1"/>
  <c r="N663" i="1"/>
  <c r="M663" i="1"/>
  <c r="L663" i="1"/>
  <c r="L662" i="1" s="1"/>
  <c r="K663" i="1"/>
  <c r="K662" i="1" s="1"/>
  <c r="I663" i="1"/>
  <c r="H663" i="1"/>
  <c r="G663" i="1"/>
  <c r="G662" i="1" s="1"/>
  <c r="N662" i="1"/>
  <c r="M662" i="1"/>
  <c r="J662" i="1"/>
  <c r="I662" i="1"/>
  <c r="H662" i="1"/>
  <c r="M661" i="1"/>
  <c r="J661" i="1"/>
  <c r="J660" i="1" s="1"/>
  <c r="J659" i="1" s="1"/>
  <c r="G661" i="1"/>
  <c r="G660" i="1" s="1"/>
  <c r="G659" i="1" s="1"/>
  <c r="O660" i="1"/>
  <c r="N660" i="1"/>
  <c r="M660" i="1"/>
  <c r="L660" i="1"/>
  <c r="L659" i="1" s="1"/>
  <c r="K660" i="1"/>
  <c r="I660" i="1"/>
  <c r="I659" i="1" s="1"/>
  <c r="H660" i="1"/>
  <c r="H659" i="1" s="1"/>
  <c r="O659" i="1"/>
  <c r="N659" i="1"/>
  <c r="M659" i="1"/>
  <c r="K659" i="1"/>
  <c r="M658" i="1"/>
  <c r="J658" i="1"/>
  <c r="J657" i="1" s="1"/>
  <c r="J656" i="1" s="1"/>
  <c r="G658" i="1"/>
  <c r="O657" i="1"/>
  <c r="N657" i="1"/>
  <c r="M657" i="1"/>
  <c r="M656" i="1" s="1"/>
  <c r="L657" i="1"/>
  <c r="K657" i="1"/>
  <c r="I657" i="1"/>
  <c r="I656" i="1" s="1"/>
  <c r="H657" i="1"/>
  <c r="G657" i="1"/>
  <c r="G656" i="1" s="1"/>
  <c r="O656" i="1"/>
  <c r="N656" i="1"/>
  <c r="L656" i="1"/>
  <c r="K656" i="1"/>
  <c r="H656" i="1"/>
  <c r="M655" i="1"/>
  <c r="M654" i="1" s="1"/>
  <c r="J655" i="1"/>
  <c r="G655" i="1"/>
  <c r="O654" i="1"/>
  <c r="N654" i="1"/>
  <c r="N653" i="1" s="1"/>
  <c r="L654" i="1"/>
  <c r="K654" i="1"/>
  <c r="J654" i="1"/>
  <c r="J653" i="1" s="1"/>
  <c r="I654" i="1"/>
  <c r="H654" i="1"/>
  <c r="H653" i="1" s="1"/>
  <c r="G654" i="1"/>
  <c r="O653" i="1"/>
  <c r="M653" i="1"/>
  <c r="L653" i="1"/>
  <c r="K653" i="1"/>
  <c r="I653" i="1"/>
  <c r="G653" i="1"/>
  <c r="M651" i="1"/>
  <c r="J651" i="1"/>
  <c r="J650" i="1" s="1"/>
  <c r="J649" i="1" s="1"/>
  <c r="G651" i="1"/>
  <c r="G650" i="1" s="1"/>
  <c r="O650" i="1"/>
  <c r="N650" i="1"/>
  <c r="M650" i="1"/>
  <c r="M649" i="1" s="1"/>
  <c r="M648" i="1" s="1"/>
  <c r="M647" i="1" s="1"/>
  <c r="L650" i="1"/>
  <c r="L649" i="1" s="1"/>
  <c r="L648" i="1" s="1"/>
  <c r="L647" i="1" s="1"/>
  <c r="K650" i="1"/>
  <c r="I650" i="1"/>
  <c r="I649" i="1" s="1"/>
  <c r="I648" i="1" s="1"/>
  <c r="I647" i="1" s="1"/>
  <c r="H650" i="1"/>
  <c r="H649" i="1" s="1"/>
  <c r="H648" i="1" s="1"/>
  <c r="H647" i="1" s="1"/>
  <c r="O649" i="1"/>
  <c r="N649" i="1"/>
  <c r="N648" i="1" s="1"/>
  <c r="N647" i="1" s="1"/>
  <c r="K649" i="1"/>
  <c r="K648" i="1" s="1"/>
  <c r="K647" i="1" s="1"/>
  <c r="G649" i="1"/>
  <c r="G648" i="1" s="1"/>
  <c r="G647" i="1" s="1"/>
  <c r="O648" i="1"/>
  <c r="J648" i="1"/>
  <c r="J647" i="1" s="1"/>
  <c r="O647" i="1"/>
  <c r="M646" i="1"/>
  <c r="J646" i="1"/>
  <c r="J645" i="1" s="1"/>
  <c r="G646" i="1"/>
  <c r="O645" i="1"/>
  <c r="O644" i="1" s="1"/>
  <c r="N645" i="1"/>
  <c r="M645" i="1"/>
  <c r="M644" i="1" s="1"/>
  <c r="L645" i="1"/>
  <c r="L644" i="1" s="1"/>
  <c r="K645" i="1"/>
  <c r="K644" i="1" s="1"/>
  <c r="I645" i="1"/>
  <c r="I644" i="1" s="1"/>
  <c r="H645" i="1"/>
  <c r="H644" i="1" s="1"/>
  <c r="G645" i="1"/>
  <c r="G644" i="1" s="1"/>
  <c r="N644" i="1"/>
  <c r="J644" i="1"/>
  <c r="M643" i="1"/>
  <c r="M642" i="1" s="1"/>
  <c r="M641" i="1" s="1"/>
  <c r="J643" i="1"/>
  <c r="G643" i="1"/>
  <c r="G642" i="1" s="1"/>
  <c r="O642" i="1"/>
  <c r="N642" i="1"/>
  <c r="L642" i="1"/>
  <c r="L641" i="1" s="1"/>
  <c r="K642" i="1"/>
  <c r="J642" i="1"/>
  <c r="J641" i="1" s="1"/>
  <c r="I642" i="1"/>
  <c r="I641" i="1" s="1"/>
  <c r="I637" i="1" s="1"/>
  <c r="H642" i="1"/>
  <c r="H641" i="1" s="1"/>
  <c r="O641" i="1"/>
  <c r="N641" i="1"/>
  <c r="K641" i="1"/>
  <c r="G641" i="1"/>
  <c r="M640" i="1"/>
  <c r="J640" i="1"/>
  <c r="J639" i="1" s="1"/>
  <c r="J638" i="1" s="1"/>
  <c r="G640" i="1"/>
  <c r="O639" i="1"/>
  <c r="O638" i="1" s="1"/>
  <c r="N639" i="1"/>
  <c r="M639" i="1"/>
  <c r="M638" i="1" s="1"/>
  <c r="L639" i="1"/>
  <c r="K639" i="1"/>
  <c r="K638" i="1" s="1"/>
  <c r="K637" i="1" s="1"/>
  <c r="I639" i="1"/>
  <c r="I638" i="1" s="1"/>
  <c r="H639" i="1"/>
  <c r="G639" i="1"/>
  <c r="N638" i="1"/>
  <c r="L638" i="1"/>
  <c r="L637" i="1" s="1"/>
  <c r="H638" i="1"/>
  <c r="H637" i="1" s="1"/>
  <c r="G638" i="1"/>
  <c r="O637" i="1"/>
  <c r="O632" i="1" s="1"/>
  <c r="M636" i="1"/>
  <c r="J636" i="1"/>
  <c r="J635" i="1" s="1"/>
  <c r="J634" i="1" s="1"/>
  <c r="G636" i="1"/>
  <c r="O635" i="1"/>
  <c r="O634" i="1" s="1"/>
  <c r="N635" i="1"/>
  <c r="M635" i="1"/>
  <c r="L635" i="1"/>
  <c r="K635" i="1"/>
  <c r="K634" i="1" s="1"/>
  <c r="I635" i="1"/>
  <c r="I634" i="1" s="1"/>
  <c r="I633" i="1" s="1"/>
  <c r="I632" i="1" s="1"/>
  <c r="H635" i="1"/>
  <c r="H634" i="1" s="1"/>
  <c r="H633" i="1" s="1"/>
  <c r="H632" i="1" s="1"/>
  <c r="G635" i="1"/>
  <c r="G634" i="1" s="1"/>
  <c r="N634" i="1"/>
  <c r="N633" i="1" s="1"/>
  <c r="M634" i="1"/>
  <c r="M633" i="1" s="1"/>
  <c r="L634" i="1"/>
  <c r="L633" i="1" s="1"/>
  <c r="O633" i="1"/>
  <c r="K633" i="1"/>
  <c r="J633" i="1"/>
  <c r="G633" i="1"/>
  <c r="K632" i="1"/>
  <c r="N630" i="1"/>
  <c r="M630" i="1"/>
  <c r="K630" i="1"/>
  <c r="K629" i="1" s="1"/>
  <c r="J630" i="1"/>
  <c r="J629" i="1" s="1"/>
  <c r="J628" i="1" s="1"/>
  <c r="G630" i="1"/>
  <c r="O629" i="1"/>
  <c r="N629" i="1"/>
  <c r="M629" i="1"/>
  <c r="M628" i="1" s="1"/>
  <c r="L629" i="1"/>
  <c r="I629" i="1"/>
  <c r="I628" i="1" s="1"/>
  <c r="H629" i="1"/>
  <c r="G629" i="1"/>
  <c r="O628" i="1"/>
  <c r="N628" i="1"/>
  <c r="L628" i="1"/>
  <c r="K628" i="1"/>
  <c r="H628" i="1"/>
  <c r="G628" i="1"/>
  <c r="M627" i="1"/>
  <c r="M626" i="1" s="1"/>
  <c r="J627" i="1"/>
  <c r="G627" i="1"/>
  <c r="O626" i="1"/>
  <c r="N626" i="1"/>
  <c r="L626" i="1"/>
  <c r="K626" i="1"/>
  <c r="J626" i="1"/>
  <c r="J623" i="1" s="1"/>
  <c r="I626" i="1"/>
  <c r="H626" i="1"/>
  <c r="G626" i="1"/>
  <c r="O625" i="1"/>
  <c r="L625" i="1"/>
  <c r="L624" i="1" s="1"/>
  <c r="L623" i="1" s="1"/>
  <c r="J625" i="1"/>
  <c r="I625" i="1"/>
  <c r="G625" i="1" s="1"/>
  <c r="G624" i="1" s="1"/>
  <c r="N624" i="1"/>
  <c r="N623" i="1" s="1"/>
  <c r="N607" i="1" s="1"/>
  <c r="K624" i="1"/>
  <c r="J624" i="1"/>
  <c r="I624" i="1"/>
  <c r="I623" i="1" s="1"/>
  <c r="H624" i="1"/>
  <c r="K623" i="1"/>
  <c r="H623" i="1"/>
  <c r="G623" i="1"/>
  <c r="M622" i="1"/>
  <c r="M621" i="1" s="1"/>
  <c r="J622" i="1"/>
  <c r="G622" i="1"/>
  <c r="O621" i="1"/>
  <c r="N621" i="1"/>
  <c r="L621" i="1"/>
  <c r="K621" i="1"/>
  <c r="J621" i="1"/>
  <c r="I621" i="1"/>
  <c r="H621" i="1"/>
  <c r="G621" i="1"/>
  <c r="M620" i="1"/>
  <c r="M619" i="1" s="1"/>
  <c r="M618" i="1" s="1"/>
  <c r="J620" i="1"/>
  <c r="G620" i="1"/>
  <c r="O619" i="1"/>
  <c r="N619" i="1"/>
  <c r="N618" i="1" s="1"/>
  <c r="L619" i="1"/>
  <c r="K619" i="1"/>
  <c r="K618" i="1" s="1"/>
  <c r="J619" i="1"/>
  <c r="J618" i="1" s="1"/>
  <c r="I619" i="1"/>
  <c r="H619" i="1"/>
  <c r="G619" i="1"/>
  <c r="G618" i="1" s="1"/>
  <c r="O618" i="1"/>
  <c r="L618" i="1"/>
  <c r="I618" i="1"/>
  <c r="H618" i="1"/>
  <c r="M617" i="1"/>
  <c r="J617" i="1"/>
  <c r="J616" i="1" s="1"/>
  <c r="G617" i="1"/>
  <c r="O616" i="1"/>
  <c r="N616" i="1"/>
  <c r="M616" i="1"/>
  <c r="L616" i="1"/>
  <c r="K616" i="1"/>
  <c r="I616" i="1"/>
  <c r="H616" i="1"/>
  <c r="G616" i="1"/>
  <c r="M615" i="1"/>
  <c r="J615" i="1"/>
  <c r="J614" i="1" s="1"/>
  <c r="G615" i="1"/>
  <c r="O614" i="1"/>
  <c r="N614" i="1"/>
  <c r="M614" i="1"/>
  <c r="L614" i="1"/>
  <c r="K614" i="1"/>
  <c r="I614" i="1"/>
  <c r="H614" i="1"/>
  <c r="G614" i="1"/>
  <c r="M613" i="1"/>
  <c r="J613" i="1"/>
  <c r="J612" i="1" s="1"/>
  <c r="G613" i="1"/>
  <c r="O612" i="1"/>
  <c r="O611" i="1" s="1"/>
  <c r="N612" i="1"/>
  <c r="M612" i="1"/>
  <c r="L612" i="1"/>
  <c r="K612" i="1"/>
  <c r="K611" i="1" s="1"/>
  <c r="I612" i="1"/>
  <c r="H612" i="1"/>
  <c r="G612" i="1"/>
  <c r="G611" i="1" s="1"/>
  <c r="N611" i="1"/>
  <c r="M611" i="1"/>
  <c r="I611" i="1"/>
  <c r="I607" i="1" s="1"/>
  <c r="H611" i="1"/>
  <c r="H607" i="1" s="1"/>
  <c r="M610" i="1"/>
  <c r="J610" i="1"/>
  <c r="J609" i="1" s="1"/>
  <c r="G610" i="1"/>
  <c r="G609" i="1" s="1"/>
  <c r="G608" i="1" s="1"/>
  <c r="O609" i="1"/>
  <c r="N609" i="1"/>
  <c r="M609" i="1"/>
  <c r="L609" i="1"/>
  <c r="L608" i="1" s="1"/>
  <c r="K609" i="1"/>
  <c r="I609" i="1"/>
  <c r="H609" i="1"/>
  <c r="H608" i="1" s="1"/>
  <c r="O608" i="1"/>
  <c r="N608" i="1"/>
  <c r="M608" i="1"/>
  <c r="K608" i="1"/>
  <c r="J608" i="1"/>
  <c r="I608" i="1"/>
  <c r="K607" i="1"/>
  <c r="M606" i="1"/>
  <c r="M605" i="1" s="1"/>
  <c r="M604" i="1" s="1"/>
  <c r="J606" i="1"/>
  <c r="G606" i="1"/>
  <c r="O605" i="1"/>
  <c r="N605" i="1"/>
  <c r="N604" i="1" s="1"/>
  <c r="L605" i="1"/>
  <c r="K605" i="1"/>
  <c r="J605" i="1"/>
  <c r="J604" i="1" s="1"/>
  <c r="I605" i="1"/>
  <c r="H605" i="1"/>
  <c r="G605" i="1"/>
  <c r="G604" i="1" s="1"/>
  <c r="O604" i="1"/>
  <c r="L604" i="1"/>
  <c r="K604" i="1"/>
  <c r="K597" i="1" s="1"/>
  <c r="K596" i="1" s="1"/>
  <c r="I604" i="1"/>
  <c r="H604" i="1"/>
  <c r="M603" i="1"/>
  <c r="J603" i="1"/>
  <c r="J602" i="1" s="1"/>
  <c r="J601" i="1" s="1"/>
  <c r="G603" i="1"/>
  <c r="O602" i="1"/>
  <c r="O601" i="1" s="1"/>
  <c r="N602" i="1"/>
  <c r="M602" i="1"/>
  <c r="L602" i="1"/>
  <c r="K602" i="1"/>
  <c r="K601" i="1" s="1"/>
  <c r="I602" i="1"/>
  <c r="H602" i="1"/>
  <c r="H601" i="1" s="1"/>
  <c r="G602" i="1"/>
  <c r="G601" i="1" s="1"/>
  <c r="N601" i="1"/>
  <c r="M601" i="1"/>
  <c r="L601" i="1"/>
  <c r="I601" i="1"/>
  <c r="M600" i="1"/>
  <c r="J600" i="1"/>
  <c r="J599" i="1" s="1"/>
  <c r="J598" i="1" s="1"/>
  <c r="J597" i="1" s="1"/>
  <c r="J596" i="1" s="1"/>
  <c r="G600" i="1"/>
  <c r="G599" i="1" s="1"/>
  <c r="G598" i="1" s="1"/>
  <c r="O599" i="1"/>
  <c r="N599" i="1"/>
  <c r="M599" i="1"/>
  <c r="M598" i="1" s="1"/>
  <c r="M597" i="1" s="1"/>
  <c r="M596" i="1" s="1"/>
  <c r="L599" i="1"/>
  <c r="L598" i="1" s="1"/>
  <c r="K599" i="1"/>
  <c r="I599" i="1"/>
  <c r="I598" i="1" s="1"/>
  <c r="I597" i="1" s="1"/>
  <c r="I596" i="1" s="1"/>
  <c r="H599" i="1"/>
  <c r="H598" i="1" s="1"/>
  <c r="H597" i="1" s="1"/>
  <c r="H596" i="1" s="1"/>
  <c r="O598" i="1"/>
  <c r="N598" i="1"/>
  <c r="K598" i="1"/>
  <c r="O597" i="1"/>
  <c r="N597" i="1"/>
  <c r="N596" i="1" s="1"/>
  <c r="G597" i="1"/>
  <c r="G596" i="1" s="1"/>
  <c r="O596" i="1"/>
  <c r="M595" i="1"/>
  <c r="J595" i="1"/>
  <c r="J594" i="1" s="1"/>
  <c r="J593" i="1" s="1"/>
  <c r="G595" i="1"/>
  <c r="O594" i="1"/>
  <c r="O593" i="1" s="1"/>
  <c r="N594" i="1"/>
  <c r="M594" i="1"/>
  <c r="L594" i="1"/>
  <c r="L593" i="1" s="1"/>
  <c r="K594" i="1"/>
  <c r="K593" i="1" s="1"/>
  <c r="I594" i="1"/>
  <c r="H594" i="1"/>
  <c r="G594" i="1"/>
  <c r="G593" i="1" s="1"/>
  <c r="N593" i="1"/>
  <c r="M593" i="1"/>
  <c r="I593" i="1"/>
  <c r="H593" i="1"/>
  <c r="M592" i="1"/>
  <c r="J592" i="1"/>
  <c r="J591" i="1" s="1"/>
  <c r="G592" i="1"/>
  <c r="G591" i="1" s="1"/>
  <c r="G590" i="1" s="1"/>
  <c r="G586" i="1" s="1"/>
  <c r="O591" i="1"/>
  <c r="N591" i="1"/>
  <c r="M591" i="1"/>
  <c r="L591" i="1"/>
  <c r="L590" i="1" s="1"/>
  <c r="L586" i="1" s="1"/>
  <c r="K591" i="1"/>
  <c r="I591" i="1"/>
  <c r="H591" i="1"/>
  <c r="H590" i="1" s="1"/>
  <c r="O590" i="1"/>
  <c r="N590" i="1"/>
  <c r="N586" i="1" s="1"/>
  <c r="M590" i="1"/>
  <c r="K590" i="1"/>
  <c r="J590" i="1"/>
  <c r="J586" i="1" s="1"/>
  <c r="I590" i="1"/>
  <c r="M589" i="1"/>
  <c r="M588" i="1" s="1"/>
  <c r="M587" i="1" s="1"/>
  <c r="J589" i="1"/>
  <c r="G589" i="1"/>
  <c r="O588" i="1"/>
  <c r="N588" i="1"/>
  <c r="N587" i="1" s="1"/>
  <c r="L588" i="1"/>
  <c r="K588" i="1"/>
  <c r="J588" i="1"/>
  <c r="I588" i="1"/>
  <c r="I587" i="1" s="1"/>
  <c r="H588" i="1"/>
  <c r="G588" i="1"/>
  <c r="O587" i="1"/>
  <c r="L587" i="1"/>
  <c r="K587" i="1"/>
  <c r="J587" i="1"/>
  <c r="H587" i="1"/>
  <c r="G587" i="1"/>
  <c r="O586" i="1"/>
  <c r="H586" i="1"/>
  <c r="M585" i="1"/>
  <c r="J585" i="1"/>
  <c r="J584" i="1" s="1"/>
  <c r="G585" i="1"/>
  <c r="O584" i="1"/>
  <c r="N584" i="1"/>
  <c r="M584" i="1"/>
  <c r="L584" i="1"/>
  <c r="L581" i="1" s="1"/>
  <c r="K584" i="1"/>
  <c r="I584" i="1"/>
  <c r="H584" i="1"/>
  <c r="G584" i="1"/>
  <c r="M583" i="1"/>
  <c r="J583" i="1"/>
  <c r="J582" i="1" s="1"/>
  <c r="J581" i="1" s="1"/>
  <c r="G583" i="1"/>
  <c r="O582" i="1"/>
  <c r="O581" i="1" s="1"/>
  <c r="O572" i="1" s="1"/>
  <c r="N582" i="1"/>
  <c r="M582" i="1"/>
  <c r="L582" i="1"/>
  <c r="K582" i="1"/>
  <c r="K581" i="1" s="1"/>
  <c r="K572" i="1" s="1"/>
  <c r="I582" i="1"/>
  <c r="H582" i="1"/>
  <c r="G582" i="1"/>
  <c r="N581" i="1"/>
  <c r="M581" i="1"/>
  <c r="I581" i="1"/>
  <c r="H581" i="1"/>
  <c r="M580" i="1"/>
  <c r="J580" i="1"/>
  <c r="J579" i="1" s="1"/>
  <c r="G580" i="1"/>
  <c r="G579" i="1" s="1"/>
  <c r="O579" i="1"/>
  <c r="N579" i="1"/>
  <c r="M579" i="1"/>
  <c r="L579" i="1"/>
  <c r="K579" i="1"/>
  <c r="I579" i="1"/>
  <c r="I576" i="1" s="1"/>
  <c r="H579" i="1"/>
  <c r="M578" i="1"/>
  <c r="J578" i="1"/>
  <c r="J577" i="1" s="1"/>
  <c r="G578" i="1"/>
  <c r="G577" i="1" s="1"/>
  <c r="G576" i="1" s="1"/>
  <c r="O577" i="1"/>
  <c r="N577" i="1"/>
  <c r="M577" i="1"/>
  <c r="M576" i="1" s="1"/>
  <c r="L577" i="1"/>
  <c r="L576" i="1" s="1"/>
  <c r="L572" i="1" s="1"/>
  <c r="K577" i="1"/>
  <c r="I577" i="1"/>
  <c r="H577" i="1"/>
  <c r="H576" i="1" s="1"/>
  <c r="H572" i="1" s="1"/>
  <c r="O576" i="1"/>
  <c r="N576" i="1"/>
  <c r="K576" i="1"/>
  <c r="J576" i="1"/>
  <c r="M575" i="1"/>
  <c r="J575" i="1"/>
  <c r="J574" i="1" s="1"/>
  <c r="J573" i="1" s="1"/>
  <c r="G575" i="1"/>
  <c r="O574" i="1"/>
  <c r="N574" i="1"/>
  <c r="M574" i="1"/>
  <c r="M573" i="1" s="1"/>
  <c r="L574" i="1"/>
  <c r="K574" i="1"/>
  <c r="I574" i="1"/>
  <c r="I573" i="1" s="1"/>
  <c r="I572" i="1" s="1"/>
  <c r="H574" i="1"/>
  <c r="G574" i="1"/>
  <c r="O573" i="1"/>
  <c r="N573" i="1"/>
  <c r="N572" i="1" s="1"/>
  <c r="L573" i="1"/>
  <c r="K573" i="1"/>
  <c r="H573" i="1"/>
  <c r="G573" i="1"/>
  <c r="M571" i="1"/>
  <c r="J571" i="1"/>
  <c r="J570" i="1" s="1"/>
  <c r="J569" i="1" s="1"/>
  <c r="G571" i="1"/>
  <c r="O570" i="1"/>
  <c r="O569" i="1" s="1"/>
  <c r="N570" i="1"/>
  <c r="M570" i="1"/>
  <c r="L570" i="1"/>
  <c r="K570" i="1"/>
  <c r="K569" i="1" s="1"/>
  <c r="I570" i="1"/>
  <c r="H570" i="1"/>
  <c r="H569" i="1" s="1"/>
  <c r="G570" i="1"/>
  <c r="G569" i="1" s="1"/>
  <c r="N569" i="1"/>
  <c r="M569" i="1"/>
  <c r="L569" i="1"/>
  <c r="M568" i="1"/>
  <c r="J568" i="1"/>
  <c r="J567" i="1" s="1"/>
  <c r="G568" i="1"/>
  <c r="G567" i="1" s="1"/>
  <c r="O567" i="1"/>
  <c r="N567" i="1"/>
  <c r="M567" i="1"/>
  <c r="L567" i="1"/>
  <c r="K567" i="1"/>
  <c r="I567" i="1"/>
  <c r="H567" i="1"/>
  <c r="M566" i="1"/>
  <c r="J566" i="1"/>
  <c r="J565" i="1" s="1"/>
  <c r="G566" i="1"/>
  <c r="O565" i="1"/>
  <c r="O564" i="1" s="1"/>
  <c r="N565" i="1"/>
  <c r="M565" i="1"/>
  <c r="L565" i="1"/>
  <c r="K565" i="1"/>
  <c r="K564" i="1" s="1"/>
  <c r="I565" i="1"/>
  <c r="H565" i="1"/>
  <c r="G565" i="1"/>
  <c r="N564" i="1"/>
  <c r="M564" i="1"/>
  <c r="I564" i="1"/>
  <c r="H564" i="1"/>
  <c r="M563" i="1"/>
  <c r="J563" i="1"/>
  <c r="J562" i="1" s="1"/>
  <c r="G563" i="1"/>
  <c r="G562" i="1" s="1"/>
  <c r="O562" i="1"/>
  <c r="N562" i="1"/>
  <c r="M562" i="1"/>
  <c r="L562" i="1"/>
  <c r="L557" i="1" s="1"/>
  <c r="K562" i="1"/>
  <c r="I562" i="1"/>
  <c r="H562" i="1"/>
  <c r="M561" i="1"/>
  <c r="J561" i="1"/>
  <c r="J560" i="1" s="1"/>
  <c r="G561" i="1"/>
  <c r="G560" i="1" s="1"/>
  <c r="O560" i="1"/>
  <c r="N560" i="1"/>
  <c r="M560" i="1"/>
  <c r="L560" i="1"/>
  <c r="K560" i="1"/>
  <c r="I560" i="1"/>
  <c r="H560" i="1"/>
  <c r="H557" i="1" s="1"/>
  <c r="N559" i="1"/>
  <c r="M559" i="1"/>
  <c r="M558" i="1" s="1"/>
  <c r="K559" i="1"/>
  <c r="J559" i="1" s="1"/>
  <c r="J558" i="1" s="1"/>
  <c r="G559" i="1"/>
  <c r="O558" i="1"/>
  <c r="N558" i="1"/>
  <c r="N557" i="1" s="1"/>
  <c r="N556" i="1" s="1"/>
  <c r="L558" i="1"/>
  <c r="K558" i="1"/>
  <c r="I558" i="1"/>
  <c r="H558" i="1"/>
  <c r="G558" i="1"/>
  <c r="G557" i="1" s="1"/>
  <c r="O557" i="1"/>
  <c r="K557" i="1"/>
  <c r="K556" i="1" s="1"/>
  <c r="M555" i="1"/>
  <c r="J555" i="1"/>
  <c r="J554" i="1" s="1"/>
  <c r="G555" i="1"/>
  <c r="G554" i="1" s="1"/>
  <c r="G553" i="1" s="1"/>
  <c r="O554" i="1"/>
  <c r="N554" i="1"/>
  <c r="M554" i="1"/>
  <c r="M553" i="1" s="1"/>
  <c r="L554" i="1"/>
  <c r="L553" i="1" s="1"/>
  <c r="K554" i="1"/>
  <c r="I554" i="1"/>
  <c r="H554" i="1"/>
  <c r="H553" i="1" s="1"/>
  <c r="O553" i="1"/>
  <c r="N553" i="1"/>
  <c r="K553" i="1"/>
  <c r="J553" i="1"/>
  <c r="I553" i="1"/>
  <c r="M552" i="1"/>
  <c r="J552" i="1"/>
  <c r="J551" i="1" s="1"/>
  <c r="J550" i="1" s="1"/>
  <c r="G552" i="1"/>
  <c r="O551" i="1"/>
  <c r="N551" i="1"/>
  <c r="M551" i="1"/>
  <c r="M550" i="1" s="1"/>
  <c r="L551" i="1"/>
  <c r="K551" i="1"/>
  <c r="I551" i="1"/>
  <c r="I550" i="1" s="1"/>
  <c r="H551" i="1"/>
  <c r="G551" i="1"/>
  <c r="O550" i="1"/>
  <c r="N550" i="1"/>
  <c r="L550" i="1"/>
  <c r="K550" i="1"/>
  <c r="H550" i="1"/>
  <c r="G550" i="1"/>
  <c r="M549" i="1"/>
  <c r="M548" i="1" s="1"/>
  <c r="M547" i="1" s="1"/>
  <c r="J549" i="1"/>
  <c r="G549" i="1"/>
  <c r="O548" i="1"/>
  <c r="N548" i="1"/>
  <c r="N547" i="1" s="1"/>
  <c r="L548" i="1"/>
  <c r="K548" i="1"/>
  <c r="K547" i="1" s="1"/>
  <c r="J548" i="1"/>
  <c r="J547" i="1" s="1"/>
  <c r="I548" i="1"/>
  <c r="H548" i="1"/>
  <c r="G548" i="1"/>
  <c r="G547" i="1" s="1"/>
  <c r="O547" i="1"/>
  <c r="L547" i="1"/>
  <c r="I547" i="1"/>
  <c r="H547" i="1"/>
  <c r="M546" i="1"/>
  <c r="J546" i="1"/>
  <c r="J545" i="1" s="1"/>
  <c r="J544" i="1" s="1"/>
  <c r="G546" i="1"/>
  <c r="O545" i="1"/>
  <c r="O544" i="1" s="1"/>
  <c r="N545" i="1"/>
  <c r="M545" i="1"/>
  <c r="L545" i="1"/>
  <c r="K545" i="1"/>
  <c r="K544" i="1" s="1"/>
  <c r="I545" i="1"/>
  <c r="H545" i="1"/>
  <c r="H544" i="1" s="1"/>
  <c r="G545" i="1"/>
  <c r="G544" i="1" s="1"/>
  <c r="N544" i="1"/>
  <c r="M544" i="1"/>
  <c r="L544" i="1"/>
  <c r="I544" i="1"/>
  <c r="M543" i="1"/>
  <c r="J543" i="1"/>
  <c r="J542" i="1" s="1"/>
  <c r="G543" i="1"/>
  <c r="G542" i="1" s="1"/>
  <c r="G541" i="1" s="1"/>
  <c r="G527" i="1" s="1"/>
  <c r="O542" i="1"/>
  <c r="N542" i="1"/>
  <c r="M542" i="1"/>
  <c r="M541" i="1" s="1"/>
  <c r="L542" i="1"/>
  <c r="L541" i="1" s="1"/>
  <c r="K542" i="1"/>
  <c r="I542" i="1"/>
  <c r="H542" i="1"/>
  <c r="H541" i="1" s="1"/>
  <c r="O541" i="1"/>
  <c r="N541" i="1"/>
  <c r="K541" i="1"/>
  <c r="J541" i="1"/>
  <c r="I541" i="1"/>
  <c r="M540" i="1"/>
  <c r="J540" i="1"/>
  <c r="J539" i="1" s="1"/>
  <c r="G540" i="1"/>
  <c r="O539" i="1"/>
  <c r="N539" i="1"/>
  <c r="M539" i="1"/>
  <c r="L539" i="1"/>
  <c r="K539" i="1"/>
  <c r="I539" i="1"/>
  <c r="H539" i="1"/>
  <c r="G539" i="1"/>
  <c r="M538" i="1"/>
  <c r="J538" i="1"/>
  <c r="J537" i="1" s="1"/>
  <c r="J536" i="1" s="1"/>
  <c r="G538" i="1"/>
  <c r="O537" i="1"/>
  <c r="N537" i="1"/>
  <c r="M537" i="1"/>
  <c r="M536" i="1" s="1"/>
  <c r="L537" i="1"/>
  <c r="K537" i="1"/>
  <c r="I537" i="1"/>
  <c r="I536" i="1" s="1"/>
  <c r="H537" i="1"/>
  <c r="G537" i="1"/>
  <c r="O536" i="1"/>
  <c r="N536" i="1"/>
  <c r="L536" i="1"/>
  <c r="K536" i="1"/>
  <c r="H536" i="1"/>
  <c r="G536" i="1"/>
  <c r="M535" i="1"/>
  <c r="M534" i="1" s="1"/>
  <c r="M533" i="1" s="1"/>
  <c r="J535" i="1"/>
  <c r="G535" i="1"/>
  <c r="O534" i="1"/>
  <c r="O533" i="1" s="1"/>
  <c r="O527" i="1" s="1"/>
  <c r="N534" i="1"/>
  <c r="N533" i="1" s="1"/>
  <c r="L534" i="1"/>
  <c r="K534" i="1"/>
  <c r="K533" i="1" s="1"/>
  <c r="J534" i="1"/>
  <c r="J533" i="1" s="1"/>
  <c r="I534" i="1"/>
  <c r="H534" i="1"/>
  <c r="G534" i="1"/>
  <c r="G533" i="1" s="1"/>
  <c r="L533" i="1"/>
  <c r="I533" i="1"/>
  <c r="H533" i="1"/>
  <c r="M532" i="1"/>
  <c r="J532" i="1"/>
  <c r="J531" i="1" s="1"/>
  <c r="G532" i="1"/>
  <c r="O531" i="1"/>
  <c r="O528" i="1" s="1"/>
  <c r="N531" i="1"/>
  <c r="M531" i="1"/>
  <c r="L531" i="1"/>
  <c r="K531" i="1"/>
  <c r="I531" i="1"/>
  <c r="H531" i="1"/>
  <c r="G531" i="1"/>
  <c r="M530" i="1"/>
  <c r="K530" i="1"/>
  <c r="K529" i="1" s="1"/>
  <c r="J530" i="1"/>
  <c r="J529" i="1" s="1"/>
  <c r="J528" i="1" s="1"/>
  <c r="G530" i="1"/>
  <c r="G529" i="1" s="1"/>
  <c r="G528" i="1" s="1"/>
  <c r="O529" i="1"/>
  <c r="N529" i="1"/>
  <c r="M529" i="1"/>
  <c r="L529" i="1"/>
  <c r="L528" i="1" s="1"/>
  <c r="I529" i="1"/>
  <c r="I528" i="1" s="1"/>
  <c r="H529" i="1"/>
  <c r="N528" i="1"/>
  <c r="M528" i="1"/>
  <c r="N527" i="1"/>
  <c r="N526" i="1" s="1"/>
  <c r="N525" i="1" s="1"/>
  <c r="M524" i="1"/>
  <c r="J524" i="1"/>
  <c r="J523" i="1" s="1"/>
  <c r="G524" i="1"/>
  <c r="G523" i="1" s="1"/>
  <c r="G522" i="1" s="1"/>
  <c r="O523" i="1"/>
  <c r="N523" i="1"/>
  <c r="M523" i="1"/>
  <c r="L523" i="1"/>
  <c r="L522" i="1" s="1"/>
  <c r="K523" i="1"/>
  <c r="I523" i="1"/>
  <c r="H523" i="1"/>
  <c r="H522" i="1" s="1"/>
  <c r="O522" i="1"/>
  <c r="N522" i="1"/>
  <c r="M522" i="1"/>
  <c r="K522" i="1"/>
  <c r="J522" i="1"/>
  <c r="I522" i="1"/>
  <c r="M521" i="1"/>
  <c r="M520" i="1" s="1"/>
  <c r="M519" i="1" s="1"/>
  <c r="J521" i="1"/>
  <c r="G521" i="1"/>
  <c r="O520" i="1"/>
  <c r="N520" i="1"/>
  <c r="N519" i="1" s="1"/>
  <c r="L520" i="1"/>
  <c r="K520" i="1"/>
  <c r="J520" i="1"/>
  <c r="I520" i="1"/>
  <c r="I519" i="1" s="1"/>
  <c r="H520" i="1"/>
  <c r="G520" i="1"/>
  <c r="O519" i="1"/>
  <c r="L519" i="1"/>
  <c r="K519" i="1"/>
  <c r="J519" i="1"/>
  <c r="H519" i="1"/>
  <c r="G519" i="1"/>
  <c r="M518" i="1"/>
  <c r="M517" i="1" s="1"/>
  <c r="M516" i="1" s="1"/>
  <c r="J518" i="1"/>
  <c r="G518" i="1"/>
  <c r="O517" i="1"/>
  <c r="N517" i="1"/>
  <c r="N516" i="1" s="1"/>
  <c r="L517" i="1"/>
  <c r="K517" i="1"/>
  <c r="J517" i="1"/>
  <c r="J516" i="1" s="1"/>
  <c r="I517" i="1"/>
  <c r="H517" i="1"/>
  <c r="G517" i="1"/>
  <c r="O516" i="1"/>
  <c r="L516" i="1"/>
  <c r="K516" i="1"/>
  <c r="I516" i="1"/>
  <c r="H516" i="1"/>
  <c r="G516" i="1"/>
  <c r="M515" i="1"/>
  <c r="J515" i="1"/>
  <c r="J514" i="1" s="1"/>
  <c r="J513" i="1" s="1"/>
  <c r="G515" i="1"/>
  <c r="O514" i="1"/>
  <c r="O513" i="1" s="1"/>
  <c r="N514" i="1"/>
  <c r="M514" i="1"/>
  <c r="L514" i="1"/>
  <c r="L513" i="1" s="1"/>
  <c r="K514" i="1"/>
  <c r="K513" i="1" s="1"/>
  <c r="I514" i="1"/>
  <c r="H514" i="1"/>
  <c r="G514" i="1"/>
  <c r="G513" i="1" s="1"/>
  <c r="N513" i="1"/>
  <c r="M513" i="1"/>
  <c r="I513" i="1"/>
  <c r="H513" i="1"/>
  <c r="M512" i="1"/>
  <c r="J512" i="1"/>
  <c r="J511" i="1" s="1"/>
  <c r="G512" i="1"/>
  <c r="G511" i="1" s="1"/>
  <c r="G510" i="1" s="1"/>
  <c r="O511" i="1"/>
  <c r="N511" i="1"/>
  <c r="M511" i="1"/>
  <c r="L511" i="1"/>
  <c r="L510" i="1" s="1"/>
  <c r="K511" i="1"/>
  <c r="I511" i="1"/>
  <c r="H511" i="1"/>
  <c r="H510" i="1" s="1"/>
  <c r="O510" i="1"/>
  <c r="N510" i="1"/>
  <c r="M510" i="1"/>
  <c r="K510" i="1"/>
  <c r="J510" i="1"/>
  <c r="I510" i="1"/>
  <c r="M509" i="1"/>
  <c r="M508" i="1" s="1"/>
  <c r="M507" i="1" s="1"/>
  <c r="J509" i="1"/>
  <c r="G509" i="1"/>
  <c r="O508" i="1"/>
  <c r="N508" i="1"/>
  <c r="N507" i="1" s="1"/>
  <c r="L508" i="1"/>
  <c r="K508" i="1"/>
  <c r="J508" i="1"/>
  <c r="I508" i="1"/>
  <c r="I507" i="1" s="1"/>
  <c r="H508" i="1"/>
  <c r="G508" i="1"/>
  <c r="O507" i="1"/>
  <c r="L507" i="1"/>
  <c r="K507" i="1"/>
  <c r="J507" i="1"/>
  <c r="H507" i="1"/>
  <c r="G507" i="1"/>
  <c r="M506" i="1"/>
  <c r="M505" i="1" s="1"/>
  <c r="M504" i="1" s="1"/>
  <c r="J506" i="1"/>
  <c r="G506" i="1"/>
  <c r="O505" i="1"/>
  <c r="N505" i="1"/>
  <c r="N504" i="1" s="1"/>
  <c r="L505" i="1"/>
  <c r="K505" i="1"/>
  <c r="J505" i="1"/>
  <c r="J504" i="1" s="1"/>
  <c r="I505" i="1"/>
  <c r="H505" i="1"/>
  <c r="G505" i="1"/>
  <c r="O504" i="1"/>
  <c r="L504" i="1"/>
  <c r="K504" i="1"/>
  <c r="I504" i="1"/>
  <c r="H504" i="1"/>
  <c r="G504" i="1"/>
  <c r="M503" i="1"/>
  <c r="J503" i="1"/>
  <c r="J502" i="1" s="1"/>
  <c r="J501" i="1" s="1"/>
  <c r="G503" i="1"/>
  <c r="G502" i="1" s="1"/>
  <c r="G501" i="1" s="1"/>
  <c r="O502" i="1"/>
  <c r="O501" i="1" s="1"/>
  <c r="N502" i="1"/>
  <c r="M502" i="1"/>
  <c r="L502" i="1"/>
  <c r="L501" i="1" s="1"/>
  <c r="K502" i="1"/>
  <c r="K501" i="1" s="1"/>
  <c r="I502" i="1"/>
  <c r="H502" i="1"/>
  <c r="N501" i="1"/>
  <c r="M501" i="1"/>
  <c r="I501" i="1"/>
  <c r="H501" i="1"/>
  <c r="O500" i="1"/>
  <c r="M500" i="1"/>
  <c r="M499" i="1" s="1"/>
  <c r="L500" i="1"/>
  <c r="J500" i="1" s="1"/>
  <c r="J499" i="1" s="1"/>
  <c r="J496" i="1" s="1"/>
  <c r="J484" i="1" s="1"/>
  <c r="J483" i="1" s="1"/>
  <c r="I500" i="1"/>
  <c r="G500" i="1"/>
  <c r="O499" i="1"/>
  <c r="N499" i="1"/>
  <c r="L499" i="1"/>
  <c r="L496" i="1" s="1"/>
  <c r="K499" i="1"/>
  <c r="I499" i="1"/>
  <c r="H499" i="1"/>
  <c r="G499" i="1"/>
  <c r="G496" i="1" s="1"/>
  <c r="M498" i="1"/>
  <c r="J498" i="1"/>
  <c r="J497" i="1" s="1"/>
  <c r="G498" i="1"/>
  <c r="O497" i="1"/>
  <c r="N497" i="1"/>
  <c r="M497" i="1"/>
  <c r="L497" i="1"/>
  <c r="K497" i="1"/>
  <c r="I497" i="1"/>
  <c r="H497" i="1"/>
  <c r="G497" i="1"/>
  <c r="N496" i="1"/>
  <c r="M496" i="1"/>
  <c r="I496" i="1"/>
  <c r="H496" i="1"/>
  <c r="M495" i="1"/>
  <c r="J495" i="1"/>
  <c r="J494" i="1" s="1"/>
  <c r="G495" i="1"/>
  <c r="G494" i="1" s="1"/>
  <c r="G493" i="1" s="1"/>
  <c r="O494" i="1"/>
  <c r="N494" i="1"/>
  <c r="M494" i="1"/>
  <c r="L494" i="1"/>
  <c r="L493" i="1" s="1"/>
  <c r="K494" i="1"/>
  <c r="I494" i="1"/>
  <c r="H494" i="1"/>
  <c r="H493" i="1" s="1"/>
  <c r="O493" i="1"/>
  <c r="N493" i="1"/>
  <c r="M493" i="1"/>
  <c r="K493" i="1"/>
  <c r="J493" i="1"/>
  <c r="I493" i="1"/>
  <c r="M492" i="1"/>
  <c r="M491" i="1" s="1"/>
  <c r="J492" i="1"/>
  <c r="G492" i="1"/>
  <c r="O491" i="1"/>
  <c r="N491" i="1"/>
  <c r="L491" i="1"/>
  <c r="K491" i="1"/>
  <c r="J491" i="1"/>
  <c r="I491" i="1"/>
  <c r="H491" i="1"/>
  <c r="G491" i="1"/>
  <c r="M490" i="1"/>
  <c r="M489" i="1" s="1"/>
  <c r="J490" i="1"/>
  <c r="G490" i="1"/>
  <c r="O489" i="1"/>
  <c r="N489" i="1"/>
  <c r="N488" i="1" s="1"/>
  <c r="L489" i="1"/>
  <c r="K489" i="1"/>
  <c r="J489" i="1"/>
  <c r="I489" i="1"/>
  <c r="I488" i="1" s="1"/>
  <c r="H489" i="1"/>
  <c r="G489" i="1"/>
  <c r="O488" i="1"/>
  <c r="L488" i="1"/>
  <c r="K488" i="1"/>
  <c r="J488" i="1"/>
  <c r="H488" i="1"/>
  <c r="G488" i="1"/>
  <c r="M487" i="1"/>
  <c r="M486" i="1" s="1"/>
  <c r="M485" i="1" s="1"/>
  <c r="J487" i="1"/>
  <c r="H487" i="1"/>
  <c r="G487" i="1"/>
  <c r="O486" i="1"/>
  <c r="O485" i="1" s="1"/>
  <c r="N486" i="1"/>
  <c r="L486" i="1"/>
  <c r="K486" i="1"/>
  <c r="K485" i="1" s="1"/>
  <c r="J486" i="1"/>
  <c r="I486" i="1"/>
  <c r="H486" i="1"/>
  <c r="G486" i="1"/>
  <c r="G485" i="1" s="1"/>
  <c r="N485" i="1"/>
  <c r="L485" i="1"/>
  <c r="J485" i="1"/>
  <c r="I485" i="1"/>
  <c r="H485" i="1"/>
  <c r="M481" i="1"/>
  <c r="J481" i="1"/>
  <c r="J480" i="1" s="1"/>
  <c r="J479" i="1" s="1"/>
  <c r="G481" i="1"/>
  <c r="O480" i="1"/>
  <c r="O479" i="1" s="1"/>
  <c r="N480" i="1"/>
  <c r="M480" i="1"/>
  <c r="L480" i="1"/>
  <c r="K480" i="1"/>
  <c r="K479" i="1" s="1"/>
  <c r="I480" i="1"/>
  <c r="H480" i="1"/>
  <c r="G480" i="1"/>
  <c r="G479" i="1" s="1"/>
  <c r="N479" i="1"/>
  <c r="M479" i="1"/>
  <c r="L479" i="1"/>
  <c r="I479" i="1"/>
  <c r="H479" i="1"/>
  <c r="M478" i="1"/>
  <c r="J478" i="1"/>
  <c r="J477" i="1" s="1"/>
  <c r="J476" i="1" s="1"/>
  <c r="G478" i="1"/>
  <c r="G477" i="1" s="1"/>
  <c r="G476" i="1" s="1"/>
  <c r="O477" i="1"/>
  <c r="N477" i="1"/>
  <c r="M477" i="1"/>
  <c r="L477" i="1"/>
  <c r="L476" i="1" s="1"/>
  <c r="K477" i="1"/>
  <c r="I477" i="1"/>
  <c r="I476" i="1" s="1"/>
  <c r="H477" i="1"/>
  <c r="H476" i="1" s="1"/>
  <c r="O476" i="1"/>
  <c r="N476" i="1"/>
  <c r="M476" i="1"/>
  <c r="K476" i="1"/>
  <c r="M475" i="1"/>
  <c r="M474" i="1" s="1"/>
  <c r="M473" i="1" s="1"/>
  <c r="J475" i="1"/>
  <c r="G475" i="1"/>
  <c r="O474" i="1"/>
  <c r="N474" i="1"/>
  <c r="N473" i="1" s="1"/>
  <c r="L474" i="1"/>
  <c r="K474" i="1"/>
  <c r="J474" i="1"/>
  <c r="I474" i="1"/>
  <c r="I473" i="1" s="1"/>
  <c r="H474" i="1"/>
  <c r="G474" i="1"/>
  <c r="O473" i="1"/>
  <c r="L473" i="1"/>
  <c r="K473" i="1"/>
  <c r="J473" i="1"/>
  <c r="H473" i="1"/>
  <c r="G473" i="1"/>
  <c r="M472" i="1"/>
  <c r="M471" i="1" s="1"/>
  <c r="M470" i="1" s="1"/>
  <c r="J472" i="1"/>
  <c r="G472" i="1"/>
  <c r="O471" i="1"/>
  <c r="N471" i="1"/>
  <c r="N470" i="1" s="1"/>
  <c r="L471" i="1"/>
  <c r="K471" i="1"/>
  <c r="J471" i="1"/>
  <c r="J470" i="1" s="1"/>
  <c r="I471" i="1"/>
  <c r="H471" i="1"/>
  <c r="G471" i="1"/>
  <c r="O470" i="1"/>
  <c r="L470" i="1"/>
  <c r="K470" i="1"/>
  <c r="I470" i="1"/>
  <c r="H470" i="1"/>
  <c r="G470" i="1"/>
  <c r="M469" i="1"/>
  <c r="J469" i="1"/>
  <c r="H469" i="1"/>
  <c r="G469" i="1"/>
  <c r="G468" i="1" s="1"/>
  <c r="O468" i="1"/>
  <c r="N468" i="1"/>
  <c r="M468" i="1"/>
  <c r="L468" i="1"/>
  <c r="L463" i="1" s="1"/>
  <c r="K468" i="1"/>
  <c r="J468" i="1"/>
  <c r="I468" i="1"/>
  <c r="H468" i="1"/>
  <c r="M467" i="1"/>
  <c r="J467" i="1"/>
  <c r="H467" i="1"/>
  <c r="O466" i="1"/>
  <c r="N466" i="1"/>
  <c r="M466" i="1"/>
  <c r="L466" i="1"/>
  <c r="K466" i="1"/>
  <c r="J466" i="1"/>
  <c r="J463" i="1" s="1"/>
  <c r="I466" i="1"/>
  <c r="N465" i="1"/>
  <c r="N464" i="1" s="1"/>
  <c r="M465" i="1"/>
  <c r="M464" i="1" s="1"/>
  <c r="M463" i="1" s="1"/>
  <c r="M459" i="1" s="1"/>
  <c r="J465" i="1"/>
  <c r="H465" i="1"/>
  <c r="G465" i="1"/>
  <c r="O464" i="1"/>
  <c r="O463" i="1" s="1"/>
  <c r="L464" i="1"/>
  <c r="K464" i="1"/>
  <c r="K463" i="1" s="1"/>
  <c r="J464" i="1"/>
  <c r="I464" i="1"/>
  <c r="H464" i="1"/>
  <c r="G464" i="1"/>
  <c r="I463" i="1"/>
  <c r="N462" i="1"/>
  <c r="M462" i="1"/>
  <c r="M461" i="1" s="1"/>
  <c r="M460" i="1" s="1"/>
  <c r="K462" i="1"/>
  <c r="G462" i="1"/>
  <c r="O461" i="1"/>
  <c r="N461" i="1"/>
  <c r="N460" i="1" s="1"/>
  <c r="L461" i="1"/>
  <c r="I461" i="1"/>
  <c r="H461" i="1"/>
  <c r="G461" i="1"/>
  <c r="O460" i="1"/>
  <c r="L460" i="1"/>
  <c r="I460" i="1"/>
  <c r="H460" i="1"/>
  <c r="G460" i="1"/>
  <c r="M458" i="1"/>
  <c r="J458" i="1"/>
  <c r="J457" i="1" s="1"/>
  <c r="J456" i="1" s="1"/>
  <c r="J455" i="1" s="1"/>
  <c r="J454" i="1" s="1"/>
  <c r="G458" i="1"/>
  <c r="G457" i="1" s="1"/>
  <c r="G456" i="1" s="1"/>
  <c r="O457" i="1"/>
  <c r="N457" i="1"/>
  <c r="M457" i="1"/>
  <c r="L457" i="1"/>
  <c r="L456" i="1" s="1"/>
  <c r="L455" i="1" s="1"/>
  <c r="K457" i="1"/>
  <c r="I457" i="1"/>
  <c r="I456" i="1" s="1"/>
  <c r="I455" i="1" s="1"/>
  <c r="I454" i="1" s="1"/>
  <c r="H457" i="1"/>
  <c r="H456" i="1" s="1"/>
  <c r="H455" i="1" s="1"/>
  <c r="O456" i="1"/>
  <c r="N456" i="1"/>
  <c r="N455" i="1" s="1"/>
  <c r="N454" i="1" s="1"/>
  <c r="M456" i="1"/>
  <c r="M455" i="1" s="1"/>
  <c r="M454" i="1" s="1"/>
  <c r="K456" i="1"/>
  <c r="O455" i="1"/>
  <c r="O454" i="1" s="1"/>
  <c r="K455" i="1"/>
  <c r="G455" i="1"/>
  <c r="G454" i="1" s="1"/>
  <c r="L454" i="1"/>
  <c r="K454" i="1"/>
  <c r="H454" i="1"/>
  <c r="M453" i="1"/>
  <c r="J453" i="1"/>
  <c r="J452" i="1" s="1"/>
  <c r="J451" i="1" s="1"/>
  <c r="G453" i="1"/>
  <c r="O452" i="1"/>
  <c r="O451" i="1" s="1"/>
  <c r="O450" i="1" s="1"/>
  <c r="N452" i="1"/>
  <c r="M452" i="1"/>
  <c r="L452" i="1"/>
  <c r="L451" i="1" s="1"/>
  <c r="L450" i="1" s="1"/>
  <c r="K452" i="1"/>
  <c r="K451" i="1" s="1"/>
  <c r="K450" i="1" s="1"/>
  <c r="I452" i="1"/>
  <c r="H452" i="1"/>
  <c r="H451" i="1" s="1"/>
  <c r="H450" i="1" s="1"/>
  <c r="G452" i="1"/>
  <c r="G451" i="1" s="1"/>
  <c r="G450" i="1" s="1"/>
  <c r="N451" i="1"/>
  <c r="M451" i="1"/>
  <c r="I451" i="1"/>
  <c r="I450" i="1" s="1"/>
  <c r="N450" i="1"/>
  <c r="M450" i="1"/>
  <c r="J450" i="1"/>
  <c r="M449" i="1"/>
  <c r="J449" i="1"/>
  <c r="J448" i="1" s="1"/>
  <c r="J447" i="1" s="1"/>
  <c r="J446" i="1" s="1"/>
  <c r="G449" i="1"/>
  <c r="O448" i="1"/>
  <c r="N448" i="1"/>
  <c r="M448" i="1"/>
  <c r="M447" i="1" s="1"/>
  <c r="M446" i="1" s="1"/>
  <c r="L448" i="1"/>
  <c r="K448" i="1"/>
  <c r="I448" i="1"/>
  <c r="I447" i="1" s="1"/>
  <c r="I446" i="1" s="1"/>
  <c r="H448" i="1"/>
  <c r="G448" i="1"/>
  <c r="O447" i="1"/>
  <c r="N447" i="1"/>
  <c r="N446" i="1" s="1"/>
  <c r="N441" i="1" s="1"/>
  <c r="L447" i="1"/>
  <c r="K447" i="1"/>
  <c r="H447" i="1"/>
  <c r="G447" i="1"/>
  <c r="G446" i="1" s="1"/>
  <c r="O446" i="1"/>
  <c r="L446" i="1"/>
  <c r="K446" i="1"/>
  <c r="H446" i="1"/>
  <c r="M445" i="1"/>
  <c r="J445" i="1"/>
  <c r="J444" i="1" s="1"/>
  <c r="J443" i="1" s="1"/>
  <c r="G445" i="1"/>
  <c r="O444" i="1"/>
  <c r="O443" i="1" s="1"/>
  <c r="O442" i="1" s="1"/>
  <c r="O441" i="1" s="1"/>
  <c r="N444" i="1"/>
  <c r="M444" i="1"/>
  <c r="L444" i="1"/>
  <c r="L443" i="1" s="1"/>
  <c r="L442" i="1" s="1"/>
  <c r="K444" i="1"/>
  <c r="K443" i="1" s="1"/>
  <c r="K442" i="1" s="1"/>
  <c r="I444" i="1"/>
  <c r="H444" i="1"/>
  <c r="H443" i="1" s="1"/>
  <c r="H442" i="1" s="1"/>
  <c r="G444" i="1"/>
  <c r="G443" i="1" s="1"/>
  <c r="G442" i="1" s="1"/>
  <c r="N443" i="1"/>
  <c r="M443" i="1"/>
  <c r="I443" i="1"/>
  <c r="I442" i="1" s="1"/>
  <c r="N442" i="1"/>
  <c r="M442" i="1"/>
  <c r="M441" i="1" s="1"/>
  <c r="J442" i="1"/>
  <c r="K441" i="1"/>
  <c r="M440" i="1"/>
  <c r="M439" i="1" s="1"/>
  <c r="M438" i="1" s="1"/>
  <c r="M437" i="1" s="1"/>
  <c r="J440" i="1"/>
  <c r="G440" i="1"/>
  <c r="O439" i="1"/>
  <c r="N439" i="1"/>
  <c r="N438" i="1" s="1"/>
  <c r="N437" i="1" s="1"/>
  <c r="L439" i="1"/>
  <c r="K439" i="1"/>
  <c r="J439" i="1"/>
  <c r="J438" i="1" s="1"/>
  <c r="J437" i="1" s="1"/>
  <c r="I439" i="1"/>
  <c r="H439" i="1"/>
  <c r="G439" i="1"/>
  <c r="O438" i="1"/>
  <c r="O437" i="1" s="1"/>
  <c r="L438" i="1"/>
  <c r="L437" i="1" s="1"/>
  <c r="K438" i="1"/>
  <c r="K437" i="1" s="1"/>
  <c r="I438" i="1"/>
  <c r="H438" i="1"/>
  <c r="G438" i="1"/>
  <c r="G437" i="1" s="1"/>
  <c r="I437" i="1"/>
  <c r="H437" i="1"/>
  <c r="M436" i="1"/>
  <c r="J436" i="1"/>
  <c r="J435" i="1" s="1"/>
  <c r="G436" i="1"/>
  <c r="G435" i="1" s="1"/>
  <c r="O435" i="1"/>
  <c r="N435" i="1"/>
  <c r="M435" i="1"/>
  <c r="L435" i="1"/>
  <c r="K435" i="1"/>
  <c r="I435" i="1"/>
  <c r="I432" i="1" s="1"/>
  <c r="H435" i="1"/>
  <c r="M434" i="1"/>
  <c r="J434" i="1"/>
  <c r="J433" i="1" s="1"/>
  <c r="G434" i="1"/>
  <c r="G433" i="1" s="1"/>
  <c r="G432" i="1" s="1"/>
  <c r="O433" i="1"/>
  <c r="N433" i="1"/>
  <c r="M433" i="1"/>
  <c r="M432" i="1" s="1"/>
  <c r="L433" i="1"/>
  <c r="L432" i="1" s="1"/>
  <c r="L428" i="1" s="1"/>
  <c r="L421" i="1" s="1"/>
  <c r="K433" i="1"/>
  <c r="I433" i="1"/>
  <c r="H433" i="1"/>
  <c r="H432" i="1" s="1"/>
  <c r="O432" i="1"/>
  <c r="N432" i="1"/>
  <c r="K432" i="1"/>
  <c r="J432" i="1"/>
  <c r="M431" i="1"/>
  <c r="J431" i="1"/>
  <c r="J430" i="1" s="1"/>
  <c r="J429" i="1" s="1"/>
  <c r="G431" i="1"/>
  <c r="O430" i="1"/>
  <c r="N430" i="1"/>
  <c r="M430" i="1"/>
  <c r="M429" i="1" s="1"/>
  <c r="L430" i="1"/>
  <c r="K430" i="1"/>
  <c r="I430" i="1"/>
  <c r="I429" i="1" s="1"/>
  <c r="I428" i="1" s="1"/>
  <c r="H430" i="1"/>
  <c r="G430" i="1"/>
  <c r="O429" i="1"/>
  <c r="N429" i="1"/>
  <c r="N428" i="1" s="1"/>
  <c r="L429" i="1"/>
  <c r="K429" i="1"/>
  <c r="H429" i="1"/>
  <c r="G429" i="1"/>
  <c r="G428" i="1" s="1"/>
  <c r="O428" i="1"/>
  <c r="K428" i="1"/>
  <c r="H428" i="1"/>
  <c r="N427" i="1"/>
  <c r="M427" i="1"/>
  <c r="K427" i="1"/>
  <c r="G427" i="1"/>
  <c r="O426" i="1"/>
  <c r="N426" i="1"/>
  <c r="M426" i="1"/>
  <c r="L426" i="1"/>
  <c r="I426" i="1"/>
  <c r="H426" i="1"/>
  <c r="G426" i="1"/>
  <c r="M425" i="1"/>
  <c r="M424" i="1" s="1"/>
  <c r="M423" i="1" s="1"/>
  <c r="M422" i="1" s="1"/>
  <c r="J425" i="1"/>
  <c r="G425" i="1"/>
  <c r="O424" i="1"/>
  <c r="N424" i="1"/>
  <c r="N423" i="1" s="1"/>
  <c r="N422" i="1" s="1"/>
  <c r="N421" i="1" s="1"/>
  <c r="L424" i="1"/>
  <c r="K424" i="1"/>
  <c r="J424" i="1"/>
  <c r="I424" i="1"/>
  <c r="I423" i="1" s="1"/>
  <c r="I422" i="1" s="1"/>
  <c r="H424" i="1"/>
  <c r="G424" i="1"/>
  <c r="O423" i="1"/>
  <c r="O422" i="1" s="1"/>
  <c r="O421" i="1" s="1"/>
  <c r="L423" i="1"/>
  <c r="H423" i="1"/>
  <c r="G423" i="1"/>
  <c r="G422" i="1" s="1"/>
  <c r="L422" i="1"/>
  <c r="H422" i="1"/>
  <c r="H421" i="1" s="1"/>
  <c r="N419" i="1"/>
  <c r="M419" i="1" s="1"/>
  <c r="M418" i="1" s="1"/>
  <c r="M415" i="1" s="1"/>
  <c r="J419" i="1"/>
  <c r="G419" i="1"/>
  <c r="O418" i="1"/>
  <c r="O415" i="1" s="1"/>
  <c r="L418" i="1"/>
  <c r="K418" i="1"/>
  <c r="J418" i="1"/>
  <c r="J415" i="1" s="1"/>
  <c r="I418" i="1"/>
  <c r="H418" i="1"/>
  <c r="G418" i="1"/>
  <c r="M417" i="1"/>
  <c r="M416" i="1" s="1"/>
  <c r="J417" i="1"/>
  <c r="G417" i="1"/>
  <c r="O416" i="1"/>
  <c r="N416" i="1"/>
  <c r="L416" i="1"/>
  <c r="K416" i="1"/>
  <c r="J416" i="1"/>
  <c r="I416" i="1"/>
  <c r="H416" i="1"/>
  <c r="G416" i="1"/>
  <c r="L415" i="1"/>
  <c r="K415" i="1"/>
  <c r="K409" i="1" s="1"/>
  <c r="I415" i="1"/>
  <c r="H415" i="1"/>
  <c r="G415" i="1"/>
  <c r="M414" i="1"/>
  <c r="J414" i="1"/>
  <c r="I414" i="1"/>
  <c r="G414" i="1"/>
  <c r="G413" i="1" s="1"/>
  <c r="G410" i="1" s="1"/>
  <c r="G409" i="1" s="1"/>
  <c r="G408" i="1" s="1"/>
  <c r="G407" i="1" s="1"/>
  <c r="O413" i="1"/>
  <c r="N413" i="1"/>
  <c r="M413" i="1"/>
  <c r="L413" i="1"/>
  <c r="L410" i="1" s="1"/>
  <c r="L409" i="1" s="1"/>
  <c r="L408" i="1" s="1"/>
  <c r="L407" i="1" s="1"/>
  <c r="K413" i="1"/>
  <c r="J413" i="1"/>
  <c r="I413" i="1"/>
  <c r="H413" i="1"/>
  <c r="H410" i="1" s="1"/>
  <c r="H409" i="1" s="1"/>
  <c r="H408" i="1" s="1"/>
  <c r="H407" i="1" s="1"/>
  <c r="M412" i="1"/>
  <c r="J412" i="1"/>
  <c r="J411" i="1" s="1"/>
  <c r="J410" i="1" s="1"/>
  <c r="G412" i="1"/>
  <c r="G411" i="1" s="1"/>
  <c r="O411" i="1"/>
  <c r="N411" i="1"/>
  <c r="M411" i="1"/>
  <c r="L411" i="1"/>
  <c r="K411" i="1"/>
  <c r="I411" i="1"/>
  <c r="H411" i="1"/>
  <c r="O410" i="1"/>
  <c r="N410" i="1"/>
  <c r="M410" i="1"/>
  <c r="K410" i="1"/>
  <c r="I410" i="1"/>
  <c r="I409" i="1" s="1"/>
  <c r="I408" i="1" s="1"/>
  <c r="I407" i="1" s="1"/>
  <c r="O409" i="1"/>
  <c r="O408" i="1" s="1"/>
  <c r="O407" i="1" s="1"/>
  <c r="J409" i="1"/>
  <c r="J408" i="1" s="1"/>
  <c r="J407" i="1" s="1"/>
  <c r="K408" i="1"/>
  <c r="K407" i="1" s="1"/>
  <c r="M406" i="1"/>
  <c r="J406" i="1"/>
  <c r="J405" i="1" s="1"/>
  <c r="J404" i="1" s="1"/>
  <c r="G406" i="1"/>
  <c r="G405" i="1" s="1"/>
  <c r="G404" i="1" s="1"/>
  <c r="O405" i="1"/>
  <c r="N405" i="1"/>
  <c r="M405" i="1"/>
  <c r="M404" i="1" s="1"/>
  <c r="L405" i="1"/>
  <c r="L404" i="1" s="1"/>
  <c r="K405" i="1"/>
  <c r="I405" i="1"/>
  <c r="H405" i="1"/>
  <c r="H404" i="1" s="1"/>
  <c r="O404" i="1"/>
  <c r="N404" i="1"/>
  <c r="K404" i="1"/>
  <c r="I404" i="1"/>
  <c r="M403" i="1"/>
  <c r="J403" i="1"/>
  <c r="J402" i="1" s="1"/>
  <c r="G403" i="1"/>
  <c r="O402" i="1"/>
  <c r="N402" i="1"/>
  <c r="M402" i="1"/>
  <c r="L402" i="1"/>
  <c r="K402" i="1"/>
  <c r="I402" i="1"/>
  <c r="H402" i="1"/>
  <c r="G402" i="1"/>
  <c r="M401" i="1"/>
  <c r="J401" i="1"/>
  <c r="J400" i="1" s="1"/>
  <c r="G401" i="1"/>
  <c r="O400" i="1"/>
  <c r="N400" i="1"/>
  <c r="M400" i="1"/>
  <c r="L400" i="1"/>
  <c r="K400" i="1"/>
  <c r="I400" i="1"/>
  <c r="I399" i="1" s="1"/>
  <c r="H400" i="1"/>
  <c r="G400" i="1"/>
  <c r="O399" i="1"/>
  <c r="N399" i="1"/>
  <c r="L399" i="1"/>
  <c r="K399" i="1"/>
  <c r="H399" i="1"/>
  <c r="G399" i="1"/>
  <c r="M398" i="1"/>
  <c r="M397" i="1" s="1"/>
  <c r="J398" i="1"/>
  <c r="G398" i="1"/>
  <c r="O397" i="1"/>
  <c r="N397" i="1"/>
  <c r="L397" i="1"/>
  <c r="K397" i="1"/>
  <c r="J397" i="1"/>
  <c r="I397" i="1"/>
  <c r="H397" i="1"/>
  <c r="G397" i="1"/>
  <c r="G392" i="1" s="1"/>
  <c r="G382" i="1" s="1"/>
  <c r="M396" i="1"/>
  <c r="M395" i="1" s="1"/>
  <c r="J396" i="1"/>
  <c r="G396" i="1"/>
  <c r="O395" i="1"/>
  <c r="O392" i="1" s="1"/>
  <c r="N395" i="1"/>
  <c r="L395" i="1"/>
  <c r="K395" i="1"/>
  <c r="J395" i="1"/>
  <c r="I395" i="1"/>
  <c r="H395" i="1"/>
  <c r="G395" i="1"/>
  <c r="M394" i="1"/>
  <c r="M393" i="1" s="1"/>
  <c r="M392" i="1" s="1"/>
  <c r="J394" i="1"/>
  <c r="G394" i="1"/>
  <c r="O393" i="1"/>
  <c r="N393" i="1"/>
  <c r="N392" i="1" s="1"/>
  <c r="L393" i="1"/>
  <c r="K393" i="1"/>
  <c r="J393" i="1"/>
  <c r="I393" i="1"/>
  <c r="H393" i="1"/>
  <c r="G393" i="1"/>
  <c r="L392" i="1"/>
  <c r="K392" i="1"/>
  <c r="I392" i="1"/>
  <c r="H392" i="1"/>
  <c r="M391" i="1"/>
  <c r="J391" i="1"/>
  <c r="J390" i="1" s="1"/>
  <c r="J389" i="1" s="1"/>
  <c r="G391" i="1"/>
  <c r="O390" i="1"/>
  <c r="O389" i="1" s="1"/>
  <c r="N390" i="1"/>
  <c r="M390" i="1"/>
  <c r="L390" i="1"/>
  <c r="K390" i="1"/>
  <c r="K389" i="1" s="1"/>
  <c r="I390" i="1"/>
  <c r="H390" i="1"/>
  <c r="G390" i="1"/>
  <c r="G389" i="1" s="1"/>
  <c r="N389" i="1"/>
  <c r="M389" i="1"/>
  <c r="L389" i="1"/>
  <c r="I389" i="1"/>
  <c r="H389" i="1"/>
  <c r="M388" i="1"/>
  <c r="M387" i="1" s="1"/>
  <c r="M386" i="1" s="1"/>
  <c r="J388" i="1"/>
  <c r="G388" i="1"/>
  <c r="G387" i="1" s="1"/>
  <c r="G386" i="1" s="1"/>
  <c r="O387" i="1"/>
  <c r="N387" i="1"/>
  <c r="L387" i="1"/>
  <c r="L386" i="1" s="1"/>
  <c r="K387" i="1"/>
  <c r="J387" i="1"/>
  <c r="I387" i="1"/>
  <c r="H387" i="1"/>
  <c r="H386" i="1" s="1"/>
  <c r="O386" i="1"/>
  <c r="N386" i="1"/>
  <c r="K386" i="1"/>
  <c r="J386" i="1"/>
  <c r="I386" i="1"/>
  <c r="M385" i="1"/>
  <c r="J385" i="1"/>
  <c r="J384" i="1" s="1"/>
  <c r="J383" i="1" s="1"/>
  <c r="G385" i="1"/>
  <c r="O384" i="1"/>
  <c r="N384" i="1"/>
  <c r="M384" i="1"/>
  <c r="M383" i="1" s="1"/>
  <c r="L384" i="1"/>
  <c r="K384" i="1"/>
  <c r="I384" i="1"/>
  <c r="I383" i="1" s="1"/>
  <c r="I382" i="1" s="1"/>
  <c r="H384" i="1"/>
  <c r="G384" i="1"/>
  <c r="O383" i="1"/>
  <c r="N383" i="1"/>
  <c r="N382" i="1" s="1"/>
  <c r="L383" i="1"/>
  <c r="K383" i="1"/>
  <c r="H383" i="1"/>
  <c r="G383" i="1"/>
  <c r="L382" i="1"/>
  <c r="H382" i="1"/>
  <c r="N381" i="1"/>
  <c r="M381" i="1"/>
  <c r="M380" i="1" s="1"/>
  <c r="K381" i="1"/>
  <c r="K380" i="1" s="1"/>
  <c r="K379" i="1" s="1"/>
  <c r="H381" i="1"/>
  <c r="G381" i="1"/>
  <c r="O380" i="1"/>
  <c r="O379" i="1" s="1"/>
  <c r="N380" i="1"/>
  <c r="N379" i="1" s="1"/>
  <c r="L380" i="1"/>
  <c r="I380" i="1"/>
  <c r="H380" i="1"/>
  <c r="G380" i="1"/>
  <c r="M379" i="1"/>
  <c r="L379" i="1"/>
  <c r="I379" i="1"/>
  <c r="H379" i="1"/>
  <c r="G379" i="1"/>
  <c r="M378" i="1"/>
  <c r="J378" i="1"/>
  <c r="H378" i="1"/>
  <c r="O377" i="1"/>
  <c r="N377" i="1"/>
  <c r="M377" i="1"/>
  <c r="L377" i="1"/>
  <c r="L376" i="1" s="1"/>
  <c r="K377" i="1"/>
  <c r="J377" i="1"/>
  <c r="J376" i="1" s="1"/>
  <c r="I377" i="1"/>
  <c r="O376" i="1"/>
  <c r="N376" i="1"/>
  <c r="M376" i="1"/>
  <c r="K376" i="1"/>
  <c r="I376" i="1"/>
  <c r="M375" i="1"/>
  <c r="M374" i="1" s="1"/>
  <c r="M373" i="1" s="1"/>
  <c r="J375" i="1"/>
  <c r="G375" i="1"/>
  <c r="O374" i="1"/>
  <c r="O373" i="1" s="1"/>
  <c r="O372" i="1" s="1"/>
  <c r="N374" i="1"/>
  <c r="N373" i="1" s="1"/>
  <c r="L374" i="1"/>
  <c r="K374" i="1"/>
  <c r="K373" i="1" s="1"/>
  <c r="K372" i="1" s="1"/>
  <c r="J374" i="1"/>
  <c r="I374" i="1"/>
  <c r="I373" i="1" s="1"/>
  <c r="H374" i="1"/>
  <c r="G374" i="1"/>
  <c r="L373" i="1"/>
  <c r="L372" i="1" s="1"/>
  <c r="J373" i="1"/>
  <c r="H373" i="1"/>
  <c r="G373" i="1"/>
  <c r="I372" i="1"/>
  <c r="M371" i="1"/>
  <c r="J371" i="1"/>
  <c r="J370" i="1" s="1"/>
  <c r="J369" i="1" s="1"/>
  <c r="G371" i="1"/>
  <c r="O370" i="1"/>
  <c r="O369" i="1" s="1"/>
  <c r="N370" i="1"/>
  <c r="M370" i="1"/>
  <c r="L370" i="1"/>
  <c r="K370" i="1"/>
  <c r="K369" i="1" s="1"/>
  <c r="I370" i="1"/>
  <c r="I369" i="1" s="1"/>
  <c r="H370" i="1"/>
  <c r="H369" i="1" s="1"/>
  <c r="G370" i="1"/>
  <c r="G369" i="1" s="1"/>
  <c r="N369" i="1"/>
  <c r="M369" i="1"/>
  <c r="L369" i="1"/>
  <c r="M368" i="1"/>
  <c r="M367" i="1" s="1"/>
  <c r="J368" i="1"/>
  <c r="G368" i="1"/>
  <c r="G367" i="1" s="1"/>
  <c r="O367" i="1"/>
  <c r="N367" i="1"/>
  <c r="L367" i="1"/>
  <c r="K367" i="1"/>
  <c r="J367" i="1"/>
  <c r="I367" i="1"/>
  <c r="H367" i="1"/>
  <c r="M366" i="1"/>
  <c r="M365" i="1" s="1"/>
  <c r="M364" i="1" s="1"/>
  <c r="J366" i="1"/>
  <c r="H366" i="1"/>
  <c r="O365" i="1"/>
  <c r="N365" i="1"/>
  <c r="L365" i="1"/>
  <c r="K365" i="1"/>
  <c r="J365" i="1"/>
  <c r="J364" i="1" s="1"/>
  <c r="I365" i="1"/>
  <c r="I364" i="1" s="1"/>
  <c r="O364" i="1"/>
  <c r="N364" i="1"/>
  <c r="L364" i="1"/>
  <c r="K364" i="1"/>
  <c r="M363" i="1"/>
  <c r="J363" i="1"/>
  <c r="I363" i="1"/>
  <c r="G363" i="1"/>
  <c r="G362" i="1" s="1"/>
  <c r="O362" i="1"/>
  <c r="N362" i="1"/>
  <c r="M362" i="1"/>
  <c r="L362" i="1"/>
  <c r="K362" i="1"/>
  <c r="J362" i="1"/>
  <c r="I362" i="1"/>
  <c r="I359" i="1" s="1"/>
  <c r="I358" i="1" s="1"/>
  <c r="H362" i="1"/>
  <c r="M361" i="1"/>
  <c r="J361" i="1"/>
  <c r="J360" i="1" s="1"/>
  <c r="G361" i="1"/>
  <c r="O360" i="1"/>
  <c r="O359" i="1" s="1"/>
  <c r="N360" i="1"/>
  <c r="M360" i="1"/>
  <c r="L360" i="1"/>
  <c r="L359" i="1" s="1"/>
  <c r="L358" i="1" s="1"/>
  <c r="K360" i="1"/>
  <c r="K359" i="1" s="1"/>
  <c r="K358" i="1" s="1"/>
  <c r="I360" i="1"/>
  <c r="H360" i="1"/>
  <c r="G360" i="1"/>
  <c r="N359" i="1"/>
  <c r="J359" i="1"/>
  <c r="O358" i="1"/>
  <c r="N358" i="1"/>
  <c r="J358" i="1"/>
  <c r="M357" i="1"/>
  <c r="J357" i="1"/>
  <c r="J356" i="1" s="1"/>
  <c r="J355" i="1" s="1"/>
  <c r="G357" i="1"/>
  <c r="O356" i="1"/>
  <c r="O355" i="1" s="1"/>
  <c r="N356" i="1"/>
  <c r="M356" i="1"/>
  <c r="M355" i="1" s="1"/>
  <c r="L356" i="1"/>
  <c r="K356" i="1"/>
  <c r="I356" i="1"/>
  <c r="I355" i="1" s="1"/>
  <c r="H356" i="1"/>
  <c r="G356" i="1"/>
  <c r="N355" i="1"/>
  <c r="L355" i="1"/>
  <c r="K355" i="1"/>
  <c r="H355" i="1"/>
  <c r="G355" i="1"/>
  <c r="O354" i="1"/>
  <c r="M354" i="1" s="1"/>
  <c r="L354" i="1"/>
  <c r="L353" i="1" s="1"/>
  <c r="J354" i="1"/>
  <c r="J353" i="1" s="1"/>
  <c r="J350" i="1" s="1"/>
  <c r="I354" i="1"/>
  <c r="O353" i="1"/>
  <c r="N353" i="1"/>
  <c r="M353" i="1"/>
  <c r="K353" i="1"/>
  <c r="H353" i="1"/>
  <c r="M352" i="1"/>
  <c r="M351" i="1" s="1"/>
  <c r="M350" i="1" s="1"/>
  <c r="M346" i="1" s="1"/>
  <c r="J352" i="1"/>
  <c r="G352" i="1"/>
  <c r="O351" i="1"/>
  <c r="O350" i="1" s="1"/>
  <c r="O346" i="1" s="1"/>
  <c r="N351" i="1"/>
  <c r="N350" i="1" s="1"/>
  <c r="L351" i="1"/>
  <c r="K351" i="1"/>
  <c r="K350" i="1" s="1"/>
  <c r="K346" i="1" s="1"/>
  <c r="K345" i="1" s="1"/>
  <c r="K344" i="1" s="1"/>
  <c r="J351" i="1"/>
  <c r="I351" i="1"/>
  <c r="H351" i="1"/>
  <c r="G351" i="1"/>
  <c r="L350" i="1"/>
  <c r="L346" i="1" s="1"/>
  <c r="H350" i="1"/>
  <c r="M349" i="1"/>
  <c r="M348" i="1" s="1"/>
  <c r="J349" i="1"/>
  <c r="G349" i="1"/>
  <c r="O348" i="1"/>
  <c r="N348" i="1"/>
  <c r="N347" i="1" s="1"/>
  <c r="L348" i="1"/>
  <c r="K348" i="1"/>
  <c r="J348" i="1"/>
  <c r="J347" i="1" s="1"/>
  <c r="I348" i="1"/>
  <c r="H348" i="1"/>
  <c r="G348" i="1"/>
  <c r="O347" i="1"/>
  <c r="M347" i="1"/>
  <c r="L347" i="1"/>
  <c r="K347" i="1"/>
  <c r="I347" i="1"/>
  <c r="H347" i="1"/>
  <c r="G347" i="1"/>
  <c r="H346" i="1"/>
  <c r="M343" i="1"/>
  <c r="M342" i="1" s="1"/>
  <c r="J343" i="1"/>
  <c r="G343" i="1"/>
  <c r="O342" i="1"/>
  <c r="N342" i="1"/>
  <c r="N341" i="1" s="1"/>
  <c r="L342" i="1"/>
  <c r="K342" i="1"/>
  <c r="J342" i="1"/>
  <c r="J341" i="1" s="1"/>
  <c r="I342" i="1"/>
  <c r="H342" i="1"/>
  <c r="H341" i="1" s="1"/>
  <c r="G342" i="1"/>
  <c r="O341" i="1"/>
  <c r="M341" i="1"/>
  <c r="L341" i="1"/>
  <c r="K341" i="1"/>
  <c r="I341" i="1"/>
  <c r="G341" i="1"/>
  <c r="M340" i="1"/>
  <c r="J340" i="1"/>
  <c r="J339" i="1" s="1"/>
  <c r="J338" i="1" s="1"/>
  <c r="G340" i="1"/>
  <c r="O339" i="1"/>
  <c r="O338" i="1" s="1"/>
  <c r="N339" i="1"/>
  <c r="M339" i="1"/>
  <c r="L339" i="1"/>
  <c r="K339" i="1"/>
  <c r="K338" i="1" s="1"/>
  <c r="I339" i="1"/>
  <c r="H339" i="1"/>
  <c r="G339" i="1"/>
  <c r="G338" i="1" s="1"/>
  <c r="N338" i="1"/>
  <c r="M338" i="1"/>
  <c r="L338" i="1"/>
  <c r="I338" i="1"/>
  <c r="H338" i="1"/>
  <c r="M337" i="1"/>
  <c r="M336" i="1" s="1"/>
  <c r="M335" i="1" s="1"/>
  <c r="J337" i="1"/>
  <c r="G337" i="1"/>
  <c r="G336" i="1" s="1"/>
  <c r="G335" i="1" s="1"/>
  <c r="O336" i="1"/>
  <c r="N336" i="1"/>
  <c r="L336" i="1"/>
  <c r="L335" i="1" s="1"/>
  <c r="K336" i="1"/>
  <c r="J336" i="1"/>
  <c r="I336" i="1"/>
  <c r="H336" i="1"/>
  <c r="H335" i="1" s="1"/>
  <c r="O335" i="1"/>
  <c r="N335" i="1"/>
  <c r="K335" i="1"/>
  <c r="J335" i="1"/>
  <c r="I335" i="1"/>
  <c r="M334" i="1"/>
  <c r="M333" i="1" s="1"/>
  <c r="M332" i="1" s="1"/>
  <c r="J334" i="1"/>
  <c r="G334" i="1"/>
  <c r="O333" i="1"/>
  <c r="N333" i="1"/>
  <c r="N332" i="1" s="1"/>
  <c r="N323" i="1" s="1"/>
  <c r="L333" i="1"/>
  <c r="K333" i="1"/>
  <c r="J333" i="1"/>
  <c r="I333" i="1"/>
  <c r="I332" i="1" s="1"/>
  <c r="H333" i="1"/>
  <c r="G333" i="1"/>
  <c r="O332" i="1"/>
  <c r="L332" i="1"/>
  <c r="K332" i="1"/>
  <c r="J332" i="1"/>
  <c r="H332" i="1"/>
  <c r="G332" i="1"/>
  <c r="M331" i="1"/>
  <c r="M330" i="1" s="1"/>
  <c r="J331" i="1"/>
  <c r="G331" i="1"/>
  <c r="O330" i="1"/>
  <c r="N330" i="1"/>
  <c r="N329" i="1" s="1"/>
  <c r="L330" i="1"/>
  <c r="K330" i="1"/>
  <c r="J330" i="1"/>
  <c r="J329" i="1" s="1"/>
  <c r="I330" i="1"/>
  <c r="H330" i="1"/>
  <c r="H329" i="1" s="1"/>
  <c r="G330" i="1"/>
  <c r="O329" i="1"/>
  <c r="M329" i="1"/>
  <c r="L329" i="1"/>
  <c r="K329" i="1"/>
  <c r="I329" i="1"/>
  <c r="G329" i="1"/>
  <c r="M328" i="1"/>
  <c r="J328" i="1"/>
  <c r="J327" i="1" s="1"/>
  <c r="G328" i="1"/>
  <c r="O327" i="1"/>
  <c r="N327" i="1"/>
  <c r="M327" i="1"/>
  <c r="L327" i="1"/>
  <c r="K327" i="1"/>
  <c r="I327" i="1"/>
  <c r="H327" i="1"/>
  <c r="G327" i="1"/>
  <c r="M326" i="1"/>
  <c r="J326" i="1"/>
  <c r="J325" i="1" s="1"/>
  <c r="J324" i="1" s="1"/>
  <c r="J323" i="1" s="1"/>
  <c r="G326" i="1"/>
  <c r="O325" i="1"/>
  <c r="N325" i="1"/>
  <c r="M325" i="1"/>
  <c r="M324" i="1" s="1"/>
  <c r="M323" i="1" s="1"/>
  <c r="L325" i="1"/>
  <c r="K325" i="1"/>
  <c r="I325" i="1"/>
  <c r="H325" i="1"/>
  <c r="H324" i="1" s="1"/>
  <c r="H323" i="1" s="1"/>
  <c r="H317" i="1" s="1"/>
  <c r="G325" i="1"/>
  <c r="G324" i="1" s="1"/>
  <c r="N324" i="1"/>
  <c r="L324" i="1"/>
  <c r="L323" i="1" s="1"/>
  <c r="L317" i="1" s="1"/>
  <c r="M322" i="1"/>
  <c r="M321" i="1" s="1"/>
  <c r="M320" i="1" s="1"/>
  <c r="M319" i="1" s="1"/>
  <c r="M318" i="1" s="1"/>
  <c r="J322" i="1"/>
  <c r="G322" i="1"/>
  <c r="O321" i="1"/>
  <c r="N321" i="1"/>
  <c r="N320" i="1" s="1"/>
  <c r="N319" i="1" s="1"/>
  <c r="N318" i="1" s="1"/>
  <c r="L321" i="1"/>
  <c r="K321" i="1"/>
  <c r="J321" i="1"/>
  <c r="I321" i="1"/>
  <c r="I320" i="1" s="1"/>
  <c r="I319" i="1" s="1"/>
  <c r="I318" i="1" s="1"/>
  <c r="H321" i="1"/>
  <c r="G321" i="1"/>
  <c r="O320" i="1"/>
  <c r="O319" i="1" s="1"/>
  <c r="O318" i="1" s="1"/>
  <c r="L320" i="1"/>
  <c r="K320" i="1"/>
  <c r="J320" i="1"/>
  <c r="J319" i="1" s="1"/>
  <c r="J318" i="1" s="1"/>
  <c r="H320" i="1"/>
  <c r="G320" i="1"/>
  <c r="L319" i="1"/>
  <c r="K319" i="1"/>
  <c r="K318" i="1" s="1"/>
  <c r="H319" i="1"/>
  <c r="H318" i="1" s="1"/>
  <c r="G319" i="1"/>
  <c r="G318" i="1" s="1"/>
  <c r="L318" i="1"/>
  <c r="M316" i="1"/>
  <c r="J316" i="1"/>
  <c r="J315" i="1" s="1"/>
  <c r="J314" i="1" s="1"/>
  <c r="J313" i="1" s="1"/>
  <c r="J312" i="1" s="1"/>
  <c r="G316" i="1"/>
  <c r="O315" i="1"/>
  <c r="O314" i="1" s="1"/>
  <c r="O313" i="1" s="1"/>
  <c r="O312" i="1" s="1"/>
  <c r="N315" i="1"/>
  <c r="M315" i="1"/>
  <c r="M314" i="1" s="1"/>
  <c r="M313" i="1" s="1"/>
  <c r="M312" i="1" s="1"/>
  <c r="L315" i="1"/>
  <c r="K315" i="1"/>
  <c r="I315" i="1"/>
  <c r="I314" i="1" s="1"/>
  <c r="I313" i="1" s="1"/>
  <c r="H315" i="1"/>
  <c r="G315" i="1"/>
  <c r="N314" i="1"/>
  <c r="N313" i="1" s="1"/>
  <c r="L314" i="1"/>
  <c r="K314" i="1"/>
  <c r="H314" i="1"/>
  <c r="H313" i="1" s="1"/>
  <c r="H312" i="1" s="1"/>
  <c r="G314" i="1"/>
  <c r="L313" i="1"/>
  <c r="L312" i="1" s="1"/>
  <c r="K313" i="1"/>
  <c r="K312" i="1" s="1"/>
  <c r="G313" i="1"/>
  <c r="G312" i="1" s="1"/>
  <c r="N312" i="1"/>
  <c r="I312" i="1"/>
  <c r="M311" i="1"/>
  <c r="J311" i="1"/>
  <c r="J310" i="1" s="1"/>
  <c r="J309" i="1" s="1"/>
  <c r="G311" i="1"/>
  <c r="G310" i="1" s="1"/>
  <c r="O310" i="1"/>
  <c r="N310" i="1"/>
  <c r="M310" i="1"/>
  <c r="L310" i="1"/>
  <c r="L309" i="1" s="1"/>
  <c r="K310" i="1"/>
  <c r="I310" i="1"/>
  <c r="I309" i="1" s="1"/>
  <c r="H310" i="1"/>
  <c r="H309" i="1" s="1"/>
  <c r="O309" i="1"/>
  <c r="N309" i="1"/>
  <c r="M309" i="1"/>
  <c r="K309" i="1"/>
  <c r="G309" i="1"/>
  <c r="M308" i="1"/>
  <c r="M307" i="1" s="1"/>
  <c r="M306" i="1" s="1"/>
  <c r="J308" i="1"/>
  <c r="G308" i="1"/>
  <c r="O307" i="1"/>
  <c r="N307" i="1"/>
  <c r="N306" i="1" s="1"/>
  <c r="L307" i="1"/>
  <c r="K307" i="1"/>
  <c r="J307" i="1"/>
  <c r="J306" i="1" s="1"/>
  <c r="I307" i="1"/>
  <c r="I306" i="1" s="1"/>
  <c r="H307" i="1"/>
  <c r="G307" i="1"/>
  <c r="G306" i="1" s="1"/>
  <c r="O306" i="1"/>
  <c r="L306" i="1"/>
  <c r="K306" i="1"/>
  <c r="H306" i="1"/>
  <c r="M305" i="1"/>
  <c r="M304" i="1" s="1"/>
  <c r="J305" i="1"/>
  <c r="G305" i="1"/>
  <c r="O304" i="1"/>
  <c r="N304" i="1"/>
  <c r="N303" i="1" s="1"/>
  <c r="L304" i="1"/>
  <c r="K304" i="1"/>
  <c r="J304" i="1"/>
  <c r="J303" i="1" s="1"/>
  <c r="I304" i="1"/>
  <c r="H304" i="1"/>
  <c r="G304" i="1"/>
  <c r="O303" i="1"/>
  <c r="M303" i="1"/>
  <c r="L303" i="1"/>
  <c r="K303" i="1"/>
  <c r="I303" i="1"/>
  <c r="H303" i="1"/>
  <c r="G303" i="1"/>
  <c r="M302" i="1"/>
  <c r="J302" i="1"/>
  <c r="G302" i="1"/>
  <c r="G300" i="1" s="1"/>
  <c r="M301" i="1"/>
  <c r="M300" i="1" s="1"/>
  <c r="J301" i="1"/>
  <c r="G301" i="1"/>
  <c r="O300" i="1"/>
  <c r="N300" i="1"/>
  <c r="L300" i="1"/>
  <c r="L297" i="1" s="1"/>
  <c r="K300" i="1"/>
  <c r="J300" i="1"/>
  <c r="J297" i="1" s="1"/>
  <c r="J296" i="1" s="1"/>
  <c r="J295" i="1" s="1"/>
  <c r="I300" i="1"/>
  <c r="H300" i="1"/>
  <c r="M299" i="1"/>
  <c r="M298" i="1" s="1"/>
  <c r="M297" i="1" s="1"/>
  <c r="M296" i="1" s="1"/>
  <c r="M295" i="1" s="1"/>
  <c r="J299" i="1"/>
  <c r="H299" i="1"/>
  <c r="G299" i="1" s="1"/>
  <c r="O298" i="1"/>
  <c r="N298" i="1"/>
  <c r="L298" i="1"/>
  <c r="K298" i="1"/>
  <c r="K297" i="1" s="1"/>
  <c r="K296" i="1" s="1"/>
  <c r="J298" i="1"/>
  <c r="I298" i="1"/>
  <c r="G298" i="1"/>
  <c r="N297" i="1"/>
  <c r="I297" i="1"/>
  <c r="I296" i="1" s="1"/>
  <c r="I295" i="1" s="1"/>
  <c r="N296" i="1"/>
  <c r="N295" i="1" s="1"/>
  <c r="K295" i="1"/>
  <c r="M293" i="1"/>
  <c r="K293" i="1"/>
  <c r="G293" i="1"/>
  <c r="G292" i="1" s="1"/>
  <c r="O292" i="1"/>
  <c r="N292" i="1"/>
  <c r="M292" i="1"/>
  <c r="L292" i="1"/>
  <c r="L291" i="1" s="1"/>
  <c r="I292" i="1"/>
  <c r="H292" i="1"/>
  <c r="H291" i="1" s="1"/>
  <c r="O291" i="1"/>
  <c r="N291" i="1"/>
  <c r="M291" i="1"/>
  <c r="I291" i="1"/>
  <c r="G291" i="1"/>
  <c r="M290" i="1"/>
  <c r="M289" i="1" s="1"/>
  <c r="J290" i="1"/>
  <c r="G290" i="1"/>
  <c r="O289" i="1"/>
  <c r="N289" i="1"/>
  <c r="L289" i="1"/>
  <c r="K289" i="1"/>
  <c r="K286" i="1" s="1"/>
  <c r="J289" i="1"/>
  <c r="I289" i="1"/>
  <c r="H289" i="1"/>
  <c r="G289" i="1"/>
  <c r="O288" i="1"/>
  <c r="O287" i="1" s="1"/>
  <c r="O286" i="1" s="1"/>
  <c r="O285" i="1" s="1"/>
  <c r="O284" i="1" s="1"/>
  <c r="O283" i="1" s="1"/>
  <c r="L288" i="1"/>
  <c r="J288" i="1"/>
  <c r="I288" i="1"/>
  <c r="G288" i="1" s="1"/>
  <c r="G287" i="1" s="1"/>
  <c r="G286" i="1" s="1"/>
  <c r="G285" i="1" s="1"/>
  <c r="G284" i="1" s="1"/>
  <c r="G283" i="1" s="1"/>
  <c r="N287" i="1"/>
  <c r="N286" i="1" s="1"/>
  <c r="N285" i="1" s="1"/>
  <c r="N284" i="1" s="1"/>
  <c r="N283" i="1" s="1"/>
  <c r="L287" i="1"/>
  <c r="L286" i="1" s="1"/>
  <c r="K287" i="1"/>
  <c r="J287" i="1"/>
  <c r="J286" i="1" s="1"/>
  <c r="I287" i="1"/>
  <c r="H287" i="1"/>
  <c r="H286" i="1" s="1"/>
  <c r="H285" i="1" s="1"/>
  <c r="H284" i="1" s="1"/>
  <c r="I286" i="1"/>
  <c r="L285" i="1"/>
  <c r="L284" i="1" s="1"/>
  <c r="L283" i="1" s="1"/>
  <c r="H283" i="1"/>
  <c r="M282" i="1"/>
  <c r="M281" i="1" s="1"/>
  <c r="M280" i="1" s="1"/>
  <c r="J282" i="1"/>
  <c r="G282" i="1"/>
  <c r="G281" i="1" s="1"/>
  <c r="G280" i="1" s="1"/>
  <c r="G266" i="1" s="1"/>
  <c r="O281" i="1"/>
  <c r="N281" i="1"/>
  <c r="L281" i="1"/>
  <c r="L280" i="1" s="1"/>
  <c r="K281" i="1"/>
  <c r="J281" i="1"/>
  <c r="I281" i="1"/>
  <c r="H281" i="1"/>
  <c r="H280" i="1" s="1"/>
  <c r="O280" i="1"/>
  <c r="N280" i="1"/>
  <c r="K280" i="1"/>
  <c r="J280" i="1"/>
  <c r="I280" i="1"/>
  <c r="M279" i="1"/>
  <c r="M278" i="1" s="1"/>
  <c r="J279" i="1"/>
  <c r="G279" i="1"/>
  <c r="O278" i="1"/>
  <c r="N278" i="1"/>
  <c r="L278" i="1"/>
  <c r="K278" i="1"/>
  <c r="J278" i="1"/>
  <c r="I278" i="1"/>
  <c r="H278" i="1"/>
  <c r="G278" i="1"/>
  <c r="M277" i="1"/>
  <c r="M276" i="1" s="1"/>
  <c r="J277" i="1"/>
  <c r="G277" i="1"/>
  <c r="O276" i="1"/>
  <c r="N276" i="1"/>
  <c r="L276" i="1"/>
  <c r="K276" i="1"/>
  <c r="J276" i="1"/>
  <c r="I276" i="1"/>
  <c r="H276" i="1"/>
  <c r="G276" i="1"/>
  <c r="M275" i="1"/>
  <c r="M274" i="1" s="1"/>
  <c r="J275" i="1"/>
  <c r="G275" i="1"/>
  <c r="O274" i="1"/>
  <c r="N274" i="1"/>
  <c r="N273" i="1" s="1"/>
  <c r="L274" i="1"/>
  <c r="K274" i="1"/>
  <c r="J274" i="1"/>
  <c r="I274" i="1"/>
  <c r="I273" i="1" s="1"/>
  <c r="H274" i="1"/>
  <c r="G274" i="1"/>
  <c r="O273" i="1"/>
  <c r="L273" i="1"/>
  <c r="K273" i="1"/>
  <c r="J273" i="1"/>
  <c r="H273" i="1"/>
  <c r="G273" i="1"/>
  <c r="M272" i="1"/>
  <c r="M271" i="1" s="1"/>
  <c r="J272" i="1"/>
  <c r="G272" i="1"/>
  <c r="O271" i="1"/>
  <c r="N271" i="1"/>
  <c r="N270" i="1" s="1"/>
  <c r="L271" i="1"/>
  <c r="K271" i="1"/>
  <c r="J271" i="1"/>
  <c r="J270" i="1" s="1"/>
  <c r="I271" i="1"/>
  <c r="H271" i="1"/>
  <c r="H270" i="1" s="1"/>
  <c r="G271" i="1"/>
  <c r="O270" i="1"/>
  <c r="M270" i="1"/>
  <c r="L270" i="1"/>
  <c r="K270" i="1"/>
  <c r="I270" i="1"/>
  <c r="G270" i="1"/>
  <c r="M269" i="1"/>
  <c r="J269" i="1"/>
  <c r="J268" i="1" s="1"/>
  <c r="J267" i="1" s="1"/>
  <c r="G269" i="1"/>
  <c r="O268" i="1"/>
  <c r="O267" i="1" s="1"/>
  <c r="N268" i="1"/>
  <c r="M268" i="1"/>
  <c r="L268" i="1"/>
  <c r="K268" i="1"/>
  <c r="K267" i="1" s="1"/>
  <c r="K266" i="1" s="1"/>
  <c r="I268" i="1"/>
  <c r="I267" i="1" s="1"/>
  <c r="I266" i="1" s="1"/>
  <c r="H268" i="1"/>
  <c r="G268" i="1"/>
  <c r="G267" i="1" s="1"/>
  <c r="N267" i="1"/>
  <c r="M267" i="1"/>
  <c r="L267" i="1"/>
  <c r="H267" i="1"/>
  <c r="M265" i="1"/>
  <c r="M264" i="1" s="1"/>
  <c r="M263" i="1" s="1"/>
  <c r="J265" i="1"/>
  <c r="G265" i="1"/>
  <c r="O264" i="1"/>
  <c r="N264" i="1"/>
  <c r="N263" i="1" s="1"/>
  <c r="N262" i="1" s="1"/>
  <c r="N261" i="1" s="1"/>
  <c r="L264" i="1"/>
  <c r="K264" i="1"/>
  <c r="J264" i="1"/>
  <c r="I264" i="1"/>
  <c r="I263" i="1" s="1"/>
  <c r="H264" i="1"/>
  <c r="G264" i="1"/>
  <c r="G263" i="1" s="1"/>
  <c r="G262" i="1" s="1"/>
  <c r="G261" i="1" s="1"/>
  <c r="O263" i="1"/>
  <c r="L263" i="1"/>
  <c r="K263" i="1"/>
  <c r="K262" i="1" s="1"/>
  <c r="K261" i="1" s="1"/>
  <c r="J263" i="1"/>
  <c r="J262" i="1" s="1"/>
  <c r="J261" i="1" s="1"/>
  <c r="H263" i="1"/>
  <c r="O262" i="1"/>
  <c r="O261" i="1" s="1"/>
  <c r="M262" i="1"/>
  <c r="L262" i="1"/>
  <c r="I262" i="1"/>
  <c r="I261" i="1" s="1"/>
  <c r="H262" i="1"/>
  <c r="H261" i="1" s="1"/>
  <c r="M261" i="1"/>
  <c r="L261" i="1"/>
  <c r="M260" i="1"/>
  <c r="M259" i="1" s="1"/>
  <c r="M258" i="1" s="1"/>
  <c r="M254" i="1" s="1"/>
  <c r="J260" i="1"/>
  <c r="G260" i="1"/>
  <c r="G259" i="1" s="1"/>
  <c r="O259" i="1"/>
  <c r="N259" i="1"/>
  <c r="N258" i="1" s="1"/>
  <c r="N254" i="1" s="1"/>
  <c r="L259" i="1"/>
  <c r="L258" i="1" s="1"/>
  <c r="K259" i="1"/>
  <c r="J259" i="1"/>
  <c r="I259" i="1"/>
  <c r="H259" i="1"/>
  <c r="H258" i="1" s="1"/>
  <c r="O258" i="1"/>
  <c r="O254" i="1" s="1"/>
  <c r="K258" i="1"/>
  <c r="J258" i="1"/>
  <c r="J254" i="1" s="1"/>
  <c r="I258" i="1"/>
  <c r="I254" i="1" s="1"/>
  <c r="G258" i="1"/>
  <c r="L254" i="1"/>
  <c r="K254" i="1"/>
  <c r="H254" i="1"/>
  <c r="G254" i="1"/>
  <c r="M253" i="1"/>
  <c r="M252" i="1" s="1"/>
  <c r="J253" i="1"/>
  <c r="G253" i="1"/>
  <c r="O252" i="1"/>
  <c r="N252" i="1"/>
  <c r="N251" i="1" s="1"/>
  <c r="L252" i="1"/>
  <c r="K252" i="1"/>
  <c r="J252" i="1"/>
  <c r="J251" i="1" s="1"/>
  <c r="I252" i="1"/>
  <c r="H252" i="1"/>
  <c r="G252" i="1"/>
  <c r="G251" i="1" s="1"/>
  <c r="O251" i="1"/>
  <c r="M251" i="1"/>
  <c r="L251" i="1"/>
  <c r="K251" i="1"/>
  <c r="I251" i="1"/>
  <c r="H251" i="1"/>
  <c r="M250" i="1"/>
  <c r="J250" i="1"/>
  <c r="J249" i="1" s="1"/>
  <c r="J248" i="1" s="1"/>
  <c r="G250" i="1"/>
  <c r="O249" i="1"/>
  <c r="O248" i="1" s="1"/>
  <c r="N249" i="1"/>
  <c r="M249" i="1"/>
  <c r="L249" i="1"/>
  <c r="K249" i="1"/>
  <c r="K248" i="1" s="1"/>
  <c r="I249" i="1"/>
  <c r="I248" i="1" s="1"/>
  <c r="H249" i="1"/>
  <c r="G249" i="1"/>
  <c r="G248" i="1" s="1"/>
  <c r="N248" i="1"/>
  <c r="M248" i="1"/>
  <c r="L248" i="1"/>
  <c r="H248" i="1"/>
  <c r="M247" i="1"/>
  <c r="M246" i="1" s="1"/>
  <c r="M245" i="1" s="1"/>
  <c r="M244" i="1" s="1"/>
  <c r="J247" i="1"/>
  <c r="H247" i="1"/>
  <c r="O246" i="1"/>
  <c r="O245" i="1" s="1"/>
  <c r="O244" i="1" s="1"/>
  <c r="N246" i="1"/>
  <c r="N245" i="1" s="1"/>
  <c r="N244" i="1" s="1"/>
  <c r="L246" i="1"/>
  <c r="K246" i="1"/>
  <c r="K245" i="1" s="1"/>
  <c r="K244" i="1" s="1"/>
  <c r="J246" i="1"/>
  <c r="I246" i="1"/>
  <c r="I245" i="1" s="1"/>
  <c r="I244" i="1" s="1"/>
  <c r="L245" i="1"/>
  <c r="J245" i="1"/>
  <c r="J244" i="1" s="1"/>
  <c r="L244" i="1"/>
  <c r="M243" i="1"/>
  <c r="J243" i="1"/>
  <c r="J242" i="1" s="1"/>
  <c r="G243" i="1"/>
  <c r="G242" i="1" s="1"/>
  <c r="G241" i="1" s="1"/>
  <c r="O242" i="1"/>
  <c r="O241" i="1" s="1"/>
  <c r="N242" i="1"/>
  <c r="M242" i="1"/>
  <c r="L242" i="1"/>
  <c r="L241" i="1" s="1"/>
  <c r="K242" i="1"/>
  <c r="K241" i="1" s="1"/>
  <c r="I242" i="1"/>
  <c r="H242" i="1"/>
  <c r="N241" i="1"/>
  <c r="M241" i="1"/>
  <c r="J241" i="1"/>
  <c r="I241" i="1"/>
  <c r="H241" i="1"/>
  <c r="M240" i="1"/>
  <c r="J240" i="1"/>
  <c r="J239" i="1" s="1"/>
  <c r="J238" i="1" s="1"/>
  <c r="G240" i="1"/>
  <c r="G239" i="1" s="1"/>
  <c r="G238" i="1" s="1"/>
  <c r="O239" i="1"/>
  <c r="N239" i="1"/>
  <c r="M239" i="1"/>
  <c r="M238" i="1" s="1"/>
  <c r="L239" i="1"/>
  <c r="L238" i="1" s="1"/>
  <c r="K239" i="1"/>
  <c r="I239" i="1"/>
  <c r="I238" i="1" s="1"/>
  <c r="H239" i="1"/>
  <c r="H238" i="1" s="1"/>
  <c r="O238" i="1"/>
  <c r="N238" i="1"/>
  <c r="K238" i="1"/>
  <c r="M237" i="1"/>
  <c r="M236" i="1" s="1"/>
  <c r="J237" i="1"/>
  <c r="H237" i="1"/>
  <c r="G237" i="1"/>
  <c r="O236" i="1"/>
  <c r="N236" i="1"/>
  <c r="N231" i="1" s="1"/>
  <c r="L236" i="1"/>
  <c r="K236" i="1"/>
  <c r="J236" i="1"/>
  <c r="J231" i="1" s="1"/>
  <c r="I236" i="1"/>
  <c r="H236" i="1"/>
  <c r="G236" i="1"/>
  <c r="M235" i="1"/>
  <c r="M234" i="1" s="1"/>
  <c r="J235" i="1"/>
  <c r="H235" i="1"/>
  <c r="G235" i="1"/>
  <c r="G234" i="1" s="1"/>
  <c r="O234" i="1"/>
  <c r="O231" i="1" s="1"/>
  <c r="N234" i="1"/>
  <c r="L234" i="1"/>
  <c r="K234" i="1"/>
  <c r="K231" i="1" s="1"/>
  <c r="J234" i="1"/>
  <c r="I234" i="1"/>
  <c r="H234" i="1"/>
  <c r="M233" i="1"/>
  <c r="J233" i="1"/>
  <c r="H233" i="1"/>
  <c r="G233" i="1"/>
  <c r="G232" i="1" s="1"/>
  <c r="O232" i="1"/>
  <c r="N232" i="1"/>
  <c r="M232" i="1"/>
  <c r="M231" i="1" s="1"/>
  <c r="L232" i="1"/>
  <c r="L231" i="1" s="1"/>
  <c r="K232" i="1"/>
  <c r="J232" i="1"/>
  <c r="I232" i="1"/>
  <c r="I231" i="1" s="1"/>
  <c r="H232" i="1"/>
  <c r="H231" i="1" s="1"/>
  <c r="M230" i="1"/>
  <c r="M229" i="1" s="1"/>
  <c r="M228" i="1" s="1"/>
  <c r="J230" i="1"/>
  <c r="G230" i="1"/>
  <c r="O229" i="1"/>
  <c r="N229" i="1"/>
  <c r="N228" i="1" s="1"/>
  <c r="L229" i="1"/>
  <c r="K229" i="1"/>
  <c r="J229" i="1"/>
  <c r="J228" i="1" s="1"/>
  <c r="I229" i="1"/>
  <c r="I228" i="1" s="1"/>
  <c r="H229" i="1"/>
  <c r="G229" i="1"/>
  <c r="G228" i="1" s="1"/>
  <c r="O228" i="1"/>
  <c r="L228" i="1"/>
  <c r="K228" i="1"/>
  <c r="H228" i="1"/>
  <c r="M227" i="1"/>
  <c r="M226" i="1" s="1"/>
  <c r="M225" i="1" s="1"/>
  <c r="J227" i="1"/>
  <c r="G227" i="1"/>
  <c r="O226" i="1"/>
  <c r="N226" i="1"/>
  <c r="N225" i="1" s="1"/>
  <c r="L226" i="1"/>
  <c r="K226" i="1"/>
  <c r="J226" i="1"/>
  <c r="J225" i="1" s="1"/>
  <c r="I226" i="1"/>
  <c r="H226" i="1"/>
  <c r="G226" i="1"/>
  <c r="O225" i="1"/>
  <c r="L225" i="1"/>
  <c r="K225" i="1"/>
  <c r="I225" i="1"/>
  <c r="H225" i="1"/>
  <c r="G225" i="1"/>
  <c r="M224" i="1"/>
  <c r="J224" i="1"/>
  <c r="J223" i="1" s="1"/>
  <c r="G224" i="1"/>
  <c r="G223" i="1" s="1"/>
  <c r="G222" i="1" s="1"/>
  <c r="O223" i="1"/>
  <c r="O222" i="1" s="1"/>
  <c r="N223" i="1"/>
  <c r="M223" i="1"/>
  <c r="L223" i="1"/>
  <c r="L222" i="1" s="1"/>
  <c r="L221" i="1" s="1"/>
  <c r="L212" i="1" s="1"/>
  <c r="K223" i="1"/>
  <c r="K222" i="1" s="1"/>
  <c r="I223" i="1"/>
  <c r="H223" i="1"/>
  <c r="N222" i="1"/>
  <c r="N221" i="1" s="1"/>
  <c r="M222" i="1"/>
  <c r="J222" i="1"/>
  <c r="I222" i="1"/>
  <c r="H222" i="1"/>
  <c r="I221" i="1"/>
  <c r="M220" i="1"/>
  <c r="M219" i="1" s="1"/>
  <c r="M218" i="1" s="1"/>
  <c r="M217" i="1" s="1"/>
  <c r="J220" i="1"/>
  <c r="G220" i="1"/>
  <c r="O219" i="1"/>
  <c r="O218" i="1" s="1"/>
  <c r="O217" i="1" s="1"/>
  <c r="N219" i="1"/>
  <c r="N218" i="1" s="1"/>
  <c r="N217" i="1" s="1"/>
  <c r="L219" i="1"/>
  <c r="K219" i="1"/>
  <c r="K218" i="1" s="1"/>
  <c r="K217" i="1" s="1"/>
  <c r="J219" i="1"/>
  <c r="I219" i="1"/>
  <c r="I218" i="1" s="1"/>
  <c r="H219" i="1"/>
  <c r="G219" i="1"/>
  <c r="G218" i="1" s="1"/>
  <c r="G217" i="1" s="1"/>
  <c r="L218" i="1"/>
  <c r="L217" i="1" s="1"/>
  <c r="J218" i="1"/>
  <c r="J217" i="1" s="1"/>
  <c r="H218" i="1"/>
  <c r="I217" i="1"/>
  <c r="H217" i="1"/>
  <c r="M216" i="1"/>
  <c r="J216" i="1"/>
  <c r="J215" i="1" s="1"/>
  <c r="G216" i="1"/>
  <c r="G214" i="1" s="1"/>
  <c r="O215" i="1"/>
  <c r="N215" i="1"/>
  <c r="M215" i="1"/>
  <c r="L215" i="1"/>
  <c r="K215" i="1"/>
  <c r="I215" i="1"/>
  <c r="H215" i="1"/>
  <c r="G215" i="1"/>
  <c r="O214" i="1"/>
  <c r="N214" i="1"/>
  <c r="M214" i="1"/>
  <c r="L214" i="1"/>
  <c r="L213" i="1" s="1"/>
  <c r="K214" i="1"/>
  <c r="I214" i="1"/>
  <c r="I213" i="1" s="1"/>
  <c r="I212" i="1" s="1"/>
  <c r="I211" i="1" s="1"/>
  <c r="H214" i="1"/>
  <c r="H213" i="1" s="1"/>
  <c r="O213" i="1"/>
  <c r="N213" i="1"/>
  <c r="M213" i="1"/>
  <c r="K213" i="1"/>
  <c r="G213" i="1"/>
  <c r="M209" i="1"/>
  <c r="M208" i="1" s="1"/>
  <c r="M207" i="1" s="1"/>
  <c r="M206" i="1" s="1"/>
  <c r="J209" i="1"/>
  <c r="G209" i="1"/>
  <c r="G208" i="1" s="1"/>
  <c r="G207" i="1" s="1"/>
  <c r="G206" i="1" s="1"/>
  <c r="O208" i="1"/>
  <c r="N208" i="1"/>
  <c r="L208" i="1"/>
  <c r="L207" i="1" s="1"/>
  <c r="L206" i="1" s="1"/>
  <c r="K208" i="1"/>
  <c r="J208" i="1"/>
  <c r="I208" i="1"/>
  <c r="H208" i="1"/>
  <c r="H207" i="1" s="1"/>
  <c r="O207" i="1"/>
  <c r="N207" i="1"/>
  <c r="K207" i="1"/>
  <c r="K206" i="1" s="1"/>
  <c r="K205" i="1" s="1"/>
  <c r="K204" i="1" s="1"/>
  <c r="J207" i="1"/>
  <c r="I207" i="1"/>
  <c r="I206" i="1" s="1"/>
  <c r="I205" i="1" s="1"/>
  <c r="I204" i="1" s="1"/>
  <c r="O206" i="1"/>
  <c r="O205" i="1" s="1"/>
  <c r="O204" i="1" s="1"/>
  <c r="N206" i="1"/>
  <c r="N205" i="1" s="1"/>
  <c r="N204" i="1" s="1"/>
  <c r="J206" i="1"/>
  <c r="J205" i="1" s="1"/>
  <c r="H206" i="1"/>
  <c r="H205" i="1" s="1"/>
  <c r="H204" i="1" s="1"/>
  <c r="M205" i="1"/>
  <c r="M204" i="1" s="1"/>
  <c r="L205" i="1"/>
  <c r="G205" i="1"/>
  <c r="G204" i="1" s="1"/>
  <c r="L204" i="1"/>
  <c r="J204" i="1"/>
  <c r="M203" i="1"/>
  <c r="J203" i="1"/>
  <c r="J202" i="1" s="1"/>
  <c r="J201" i="1" s="1"/>
  <c r="G203" i="1"/>
  <c r="G202" i="1" s="1"/>
  <c r="O202" i="1"/>
  <c r="N202" i="1"/>
  <c r="M202" i="1"/>
  <c r="L202" i="1"/>
  <c r="L201" i="1" s="1"/>
  <c r="K202" i="1"/>
  <c r="I202" i="1"/>
  <c r="I201" i="1" s="1"/>
  <c r="H202" i="1"/>
  <c r="H201" i="1" s="1"/>
  <c r="O201" i="1"/>
  <c r="N201" i="1"/>
  <c r="M201" i="1"/>
  <c r="K201" i="1"/>
  <c r="G201" i="1"/>
  <c r="M200" i="1"/>
  <c r="M199" i="1" s="1"/>
  <c r="M198" i="1" s="1"/>
  <c r="J200" i="1"/>
  <c r="G200" i="1"/>
  <c r="O199" i="1"/>
  <c r="O198" i="1" s="1"/>
  <c r="N199" i="1"/>
  <c r="N198" i="1" s="1"/>
  <c r="L199" i="1"/>
  <c r="K199" i="1"/>
  <c r="J199" i="1"/>
  <c r="I199" i="1"/>
  <c r="I198" i="1" s="1"/>
  <c r="H199" i="1"/>
  <c r="G199" i="1"/>
  <c r="G198" i="1" s="1"/>
  <c r="L198" i="1"/>
  <c r="K198" i="1"/>
  <c r="J198" i="1"/>
  <c r="H198" i="1"/>
  <c r="M197" i="1"/>
  <c r="M196" i="1" s="1"/>
  <c r="J197" i="1"/>
  <c r="G197" i="1"/>
  <c r="O196" i="1"/>
  <c r="N196" i="1"/>
  <c r="N195" i="1" s="1"/>
  <c r="L196" i="1"/>
  <c r="K196" i="1"/>
  <c r="J196" i="1"/>
  <c r="J195" i="1" s="1"/>
  <c r="I196" i="1"/>
  <c r="H196" i="1"/>
  <c r="G196" i="1"/>
  <c r="O195" i="1"/>
  <c r="M195" i="1"/>
  <c r="L195" i="1"/>
  <c r="K195" i="1"/>
  <c r="I195" i="1"/>
  <c r="H195" i="1"/>
  <c r="G195" i="1"/>
  <c r="M194" i="1"/>
  <c r="J194" i="1"/>
  <c r="J193" i="1" s="1"/>
  <c r="G194" i="1"/>
  <c r="O193" i="1"/>
  <c r="O192" i="1" s="1"/>
  <c r="N193" i="1"/>
  <c r="M193" i="1"/>
  <c r="M192" i="1" s="1"/>
  <c r="L193" i="1"/>
  <c r="L192" i="1" s="1"/>
  <c r="K193" i="1"/>
  <c r="K192" i="1" s="1"/>
  <c r="I193" i="1"/>
  <c r="H193" i="1"/>
  <c r="H192" i="1" s="1"/>
  <c r="G193" i="1"/>
  <c r="G192" i="1" s="1"/>
  <c r="N192" i="1"/>
  <c r="J192" i="1"/>
  <c r="I192" i="1"/>
  <c r="M191" i="1"/>
  <c r="M190" i="1" s="1"/>
  <c r="M183" i="1" s="1"/>
  <c r="J191" i="1"/>
  <c r="H191" i="1"/>
  <c r="O190" i="1"/>
  <c r="N190" i="1"/>
  <c r="L190" i="1"/>
  <c r="K190" i="1"/>
  <c r="J190" i="1"/>
  <c r="I190" i="1"/>
  <c r="M189" i="1"/>
  <c r="J189" i="1"/>
  <c r="J188" i="1" s="1"/>
  <c r="G189" i="1"/>
  <c r="O188" i="1"/>
  <c r="N188" i="1"/>
  <c r="M188" i="1"/>
  <c r="L188" i="1"/>
  <c r="K188" i="1"/>
  <c r="I188" i="1"/>
  <c r="H188" i="1"/>
  <c r="G188" i="1"/>
  <c r="M187" i="1"/>
  <c r="M186" i="1" s="1"/>
  <c r="J187" i="1"/>
  <c r="J186" i="1" s="1"/>
  <c r="H187" i="1"/>
  <c r="G187" i="1"/>
  <c r="O186" i="1"/>
  <c r="N186" i="1"/>
  <c r="L186" i="1"/>
  <c r="K186" i="1"/>
  <c r="I186" i="1"/>
  <c r="H186" i="1"/>
  <c r="G186" i="1"/>
  <c r="N185" i="1"/>
  <c r="M185" i="1" s="1"/>
  <c r="J185" i="1"/>
  <c r="H185" i="1"/>
  <c r="O184" i="1"/>
  <c r="N184" i="1"/>
  <c r="N183" i="1" s="1"/>
  <c r="M184" i="1"/>
  <c r="L184" i="1"/>
  <c r="K184" i="1"/>
  <c r="J184" i="1"/>
  <c r="J183" i="1" s="1"/>
  <c r="I184" i="1"/>
  <c r="I183" i="1" s="1"/>
  <c r="O183" i="1"/>
  <c r="K183" i="1"/>
  <c r="M182" i="1"/>
  <c r="J182" i="1"/>
  <c r="G182" i="1"/>
  <c r="M181" i="1"/>
  <c r="M180" i="1" s="1"/>
  <c r="J181" i="1"/>
  <c r="G181" i="1"/>
  <c r="G180" i="1" s="1"/>
  <c r="O180" i="1"/>
  <c r="N180" i="1"/>
  <c r="N174" i="1" s="1"/>
  <c r="L180" i="1"/>
  <c r="K180" i="1"/>
  <c r="J180" i="1"/>
  <c r="I180" i="1"/>
  <c r="H180" i="1"/>
  <c r="M179" i="1"/>
  <c r="J179" i="1"/>
  <c r="G179" i="1"/>
  <c r="M178" i="1"/>
  <c r="J178" i="1"/>
  <c r="G178" i="1"/>
  <c r="O177" i="1"/>
  <c r="N177" i="1"/>
  <c r="M177" i="1"/>
  <c r="L177" i="1"/>
  <c r="K177" i="1"/>
  <c r="I177" i="1"/>
  <c r="H177" i="1"/>
  <c r="G177" i="1"/>
  <c r="M176" i="1"/>
  <c r="J176" i="1"/>
  <c r="H176" i="1"/>
  <c r="G176" i="1" s="1"/>
  <c r="G175" i="1" s="1"/>
  <c r="G174" i="1" s="1"/>
  <c r="O175" i="1"/>
  <c r="N175" i="1"/>
  <c r="M175" i="1"/>
  <c r="L175" i="1"/>
  <c r="L174" i="1" s="1"/>
  <c r="K175" i="1"/>
  <c r="J175" i="1"/>
  <c r="I175" i="1"/>
  <c r="I174" i="1" s="1"/>
  <c r="O174" i="1"/>
  <c r="M174" i="1"/>
  <c r="K174" i="1"/>
  <c r="M173" i="1"/>
  <c r="J173" i="1"/>
  <c r="G173" i="1"/>
  <c r="M172" i="1"/>
  <c r="J172" i="1"/>
  <c r="J171" i="1" s="1"/>
  <c r="G172" i="1"/>
  <c r="G171" i="1" s="1"/>
  <c r="O171" i="1"/>
  <c r="N171" i="1"/>
  <c r="N168" i="1" s="1"/>
  <c r="M171" i="1"/>
  <c r="L171" i="1"/>
  <c r="K171" i="1"/>
  <c r="I171" i="1"/>
  <c r="H171" i="1"/>
  <c r="M170" i="1"/>
  <c r="J170" i="1"/>
  <c r="J169" i="1" s="1"/>
  <c r="G170" i="1"/>
  <c r="G169" i="1" s="1"/>
  <c r="G168" i="1" s="1"/>
  <c r="O169" i="1"/>
  <c r="N169" i="1"/>
  <c r="M169" i="1"/>
  <c r="L169" i="1"/>
  <c r="L168" i="1" s="1"/>
  <c r="K169" i="1"/>
  <c r="I169" i="1"/>
  <c r="I168" i="1" s="1"/>
  <c r="H169" i="1"/>
  <c r="H168" i="1" s="1"/>
  <c r="O168" i="1"/>
  <c r="M168" i="1"/>
  <c r="K168" i="1"/>
  <c r="O167" i="1"/>
  <c r="K167" i="1"/>
  <c r="M166" i="1"/>
  <c r="M165" i="1" s="1"/>
  <c r="J166" i="1"/>
  <c r="G166" i="1"/>
  <c r="O165" i="1"/>
  <c r="N165" i="1"/>
  <c r="N164" i="1" s="1"/>
  <c r="L165" i="1"/>
  <c r="K165" i="1"/>
  <c r="J165" i="1"/>
  <c r="J164" i="1" s="1"/>
  <c r="I165" i="1"/>
  <c r="H165" i="1"/>
  <c r="H164" i="1" s="1"/>
  <c r="G165" i="1"/>
  <c r="O164" i="1"/>
  <c r="M164" i="1"/>
  <c r="L164" i="1"/>
  <c r="K164" i="1"/>
  <c r="I164" i="1"/>
  <c r="G164" i="1"/>
  <c r="M163" i="1"/>
  <c r="J163" i="1"/>
  <c r="J162" i="1" s="1"/>
  <c r="G163" i="1"/>
  <c r="O162" i="1"/>
  <c r="O161" i="1" s="1"/>
  <c r="O160" i="1" s="1"/>
  <c r="O159" i="1" s="1"/>
  <c r="N162" i="1"/>
  <c r="M162" i="1"/>
  <c r="L162" i="1"/>
  <c r="L161" i="1" s="1"/>
  <c r="K162" i="1"/>
  <c r="K161" i="1" s="1"/>
  <c r="K160" i="1" s="1"/>
  <c r="K159" i="1" s="1"/>
  <c r="I162" i="1"/>
  <c r="H162" i="1"/>
  <c r="G162" i="1"/>
  <c r="G161" i="1" s="1"/>
  <c r="N161" i="1"/>
  <c r="M161" i="1"/>
  <c r="J161" i="1"/>
  <c r="J160" i="1" s="1"/>
  <c r="J159" i="1" s="1"/>
  <c r="I161" i="1"/>
  <c r="H161" i="1"/>
  <c r="N160" i="1"/>
  <c r="N159" i="1" s="1"/>
  <c r="M160" i="1"/>
  <c r="M159" i="1" s="1"/>
  <c r="I160" i="1"/>
  <c r="I159" i="1" s="1"/>
  <c r="G160" i="1"/>
  <c r="G159" i="1" s="1"/>
  <c r="M158" i="1"/>
  <c r="M157" i="1" s="1"/>
  <c r="M154" i="1" s="1"/>
  <c r="M153" i="1" s="1"/>
  <c r="J158" i="1"/>
  <c r="G158" i="1"/>
  <c r="O157" i="1"/>
  <c r="O154" i="1" s="1"/>
  <c r="O153" i="1" s="1"/>
  <c r="N157" i="1"/>
  <c r="L157" i="1"/>
  <c r="K157" i="1"/>
  <c r="J157" i="1"/>
  <c r="I157" i="1"/>
  <c r="H157" i="1"/>
  <c r="G157" i="1"/>
  <c r="M156" i="1"/>
  <c r="M155" i="1" s="1"/>
  <c r="J156" i="1"/>
  <c r="G156" i="1"/>
  <c r="O155" i="1"/>
  <c r="N155" i="1"/>
  <c r="L155" i="1"/>
  <c r="L154" i="1" s="1"/>
  <c r="L153" i="1" s="1"/>
  <c r="K155" i="1"/>
  <c r="J155" i="1"/>
  <c r="I155" i="1"/>
  <c r="H155" i="1"/>
  <c r="H154" i="1" s="1"/>
  <c r="H153" i="1" s="1"/>
  <c r="G155" i="1"/>
  <c r="K154" i="1"/>
  <c r="K153" i="1" s="1"/>
  <c r="I154" i="1"/>
  <c r="G154" i="1"/>
  <c r="G153" i="1" s="1"/>
  <c r="I153" i="1"/>
  <c r="M152" i="1"/>
  <c r="J152" i="1"/>
  <c r="J151" i="1" s="1"/>
  <c r="J150" i="1" s="1"/>
  <c r="J149" i="1" s="1"/>
  <c r="H152" i="1"/>
  <c r="O151" i="1"/>
  <c r="N151" i="1"/>
  <c r="M151" i="1"/>
  <c r="M150" i="1" s="1"/>
  <c r="M149" i="1" s="1"/>
  <c r="L151" i="1"/>
  <c r="K151" i="1"/>
  <c r="I151" i="1"/>
  <c r="I150" i="1" s="1"/>
  <c r="I149" i="1" s="1"/>
  <c r="O150" i="1"/>
  <c r="N150" i="1"/>
  <c r="N149" i="1" s="1"/>
  <c r="L150" i="1"/>
  <c r="K150" i="1"/>
  <c r="O149" i="1"/>
  <c r="L149" i="1"/>
  <c r="K149" i="1"/>
  <c r="M148" i="1"/>
  <c r="J148" i="1"/>
  <c r="G148" i="1"/>
  <c r="G147" i="1" s="1"/>
  <c r="G146" i="1" s="1"/>
  <c r="G145" i="1" s="1"/>
  <c r="O147" i="1"/>
  <c r="O146" i="1" s="1"/>
  <c r="O145" i="1" s="1"/>
  <c r="N147" i="1"/>
  <c r="M147" i="1"/>
  <c r="L147" i="1"/>
  <c r="K147" i="1"/>
  <c r="K146" i="1" s="1"/>
  <c r="K145" i="1" s="1"/>
  <c r="J147" i="1"/>
  <c r="I147" i="1"/>
  <c r="H147" i="1"/>
  <c r="N146" i="1"/>
  <c r="M146" i="1"/>
  <c r="M145" i="1" s="1"/>
  <c r="L146" i="1"/>
  <c r="L145" i="1" s="1"/>
  <c r="J146" i="1"/>
  <c r="I146" i="1"/>
  <c r="H146" i="1"/>
  <c r="H145" i="1" s="1"/>
  <c r="N145" i="1"/>
  <c r="J145" i="1"/>
  <c r="I145" i="1"/>
  <c r="M144" i="1"/>
  <c r="M143" i="1" s="1"/>
  <c r="J144" i="1"/>
  <c r="G144" i="1"/>
  <c r="O143" i="1"/>
  <c r="N143" i="1"/>
  <c r="L143" i="1"/>
  <c r="K143" i="1"/>
  <c r="J143" i="1"/>
  <c r="I143" i="1"/>
  <c r="H143" i="1"/>
  <c r="G143" i="1"/>
  <c r="M142" i="1"/>
  <c r="M140" i="1" s="1"/>
  <c r="M139" i="1" s="1"/>
  <c r="J142" i="1"/>
  <c r="G142" i="1"/>
  <c r="O141" i="1"/>
  <c r="N141" i="1"/>
  <c r="N140" i="1" s="1"/>
  <c r="N139" i="1" s="1"/>
  <c r="L141" i="1"/>
  <c r="K141" i="1"/>
  <c r="J141" i="1"/>
  <c r="I141" i="1"/>
  <c r="H141" i="1"/>
  <c r="G141" i="1"/>
  <c r="O140" i="1"/>
  <c r="L140" i="1"/>
  <c r="K140" i="1"/>
  <c r="K139" i="1" s="1"/>
  <c r="K134" i="1" s="1"/>
  <c r="J140" i="1"/>
  <c r="J139" i="1" s="1"/>
  <c r="I140" i="1"/>
  <c r="H140" i="1"/>
  <c r="G140" i="1"/>
  <c r="G139" i="1" s="1"/>
  <c r="O139" i="1"/>
  <c r="L139" i="1"/>
  <c r="I139" i="1"/>
  <c r="H139" i="1"/>
  <c r="M138" i="1"/>
  <c r="K138" i="1"/>
  <c r="J138" i="1"/>
  <c r="J137" i="1" s="1"/>
  <c r="J136" i="1" s="1"/>
  <c r="J135" i="1" s="1"/>
  <c r="G138" i="1"/>
  <c r="G137" i="1" s="1"/>
  <c r="G136" i="1" s="1"/>
  <c r="O137" i="1"/>
  <c r="N137" i="1"/>
  <c r="M137" i="1"/>
  <c r="L137" i="1"/>
  <c r="L136" i="1" s="1"/>
  <c r="L135" i="1" s="1"/>
  <c r="K137" i="1"/>
  <c r="I137" i="1"/>
  <c r="I136" i="1" s="1"/>
  <c r="I135" i="1" s="1"/>
  <c r="I134" i="1" s="1"/>
  <c r="H137" i="1"/>
  <c r="H136" i="1" s="1"/>
  <c r="H135" i="1" s="1"/>
  <c r="O136" i="1"/>
  <c r="N136" i="1"/>
  <c r="M136" i="1"/>
  <c r="M135" i="1" s="1"/>
  <c r="K136" i="1"/>
  <c r="O135" i="1"/>
  <c r="O134" i="1" s="1"/>
  <c r="N135" i="1"/>
  <c r="K135" i="1"/>
  <c r="G135" i="1"/>
  <c r="M133" i="1"/>
  <c r="J133" i="1"/>
  <c r="G133" i="1"/>
  <c r="G132" i="1" s="1"/>
  <c r="G131" i="1" s="1"/>
  <c r="G130" i="1" s="1"/>
  <c r="O132" i="1"/>
  <c r="O131" i="1" s="1"/>
  <c r="O130" i="1" s="1"/>
  <c r="N132" i="1"/>
  <c r="M132" i="1"/>
  <c r="L132" i="1"/>
  <c r="K132" i="1"/>
  <c r="K131" i="1" s="1"/>
  <c r="K130" i="1" s="1"/>
  <c r="J132" i="1"/>
  <c r="I132" i="1"/>
  <c r="H132" i="1"/>
  <c r="H131" i="1" s="1"/>
  <c r="H130" i="1" s="1"/>
  <c r="H125" i="1" s="1"/>
  <c r="N131" i="1"/>
  <c r="M131" i="1"/>
  <c r="L131" i="1"/>
  <c r="L130" i="1" s="1"/>
  <c r="J131" i="1"/>
  <c r="I131" i="1"/>
  <c r="N130" i="1"/>
  <c r="M130" i="1"/>
  <c r="J130" i="1"/>
  <c r="I130" i="1"/>
  <c r="M129" i="1"/>
  <c r="M128" i="1" s="1"/>
  <c r="M127" i="1" s="1"/>
  <c r="M126" i="1" s="1"/>
  <c r="M125" i="1" s="1"/>
  <c r="J129" i="1"/>
  <c r="G129" i="1"/>
  <c r="O128" i="1"/>
  <c r="N128" i="1"/>
  <c r="N127" i="1" s="1"/>
  <c r="N126" i="1" s="1"/>
  <c r="N125" i="1" s="1"/>
  <c r="L128" i="1"/>
  <c r="K128" i="1"/>
  <c r="J128" i="1"/>
  <c r="I128" i="1"/>
  <c r="I127" i="1" s="1"/>
  <c r="I126" i="1" s="1"/>
  <c r="I125" i="1" s="1"/>
  <c r="H128" i="1"/>
  <c r="G128" i="1"/>
  <c r="O127" i="1"/>
  <c r="O126" i="1" s="1"/>
  <c r="O125" i="1" s="1"/>
  <c r="L127" i="1"/>
  <c r="K127" i="1"/>
  <c r="J127" i="1"/>
  <c r="J126" i="1" s="1"/>
  <c r="J125" i="1" s="1"/>
  <c r="H127" i="1"/>
  <c r="G127" i="1"/>
  <c r="L126" i="1"/>
  <c r="L125" i="1" s="1"/>
  <c r="K126" i="1"/>
  <c r="K125" i="1" s="1"/>
  <c r="H126" i="1"/>
  <c r="G126" i="1"/>
  <c r="M123" i="1"/>
  <c r="M122" i="1" s="1"/>
  <c r="M121" i="1" s="1"/>
  <c r="M120" i="1" s="1"/>
  <c r="M119" i="1" s="1"/>
  <c r="J123" i="1"/>
  <c r="G123" i="1"/>
  <c r="O122" i="1"/>
  <c r="N122" i="1"/>
  <c r="N121" i="1" s="1"/>
  <c r="N120" i="1" s="1"/>
  <c r="N119" i="1" s="1"/>
  <c r="L122" i="1"/>
  <c r="K122" i="1"/>
  <c r="J122" i="1"/>
  <c r="I122" i="1"/>
  <c r="I121" i="1" s="1"/>
  <c r="I120" i="1" s="1"/>
  <c r="I119" i="1" s="1"/>
  <c r="H122" i="1"/>
  <c r="G122" i="1"/>
  <c r="O121" i="1"/>
  <c r="O120" i="1" s="1"/>
  <c r="O119" i="1" s="1"/>
  <c r="L121" i="1"/>
  <c r="K121" i="1"/>
  <c r="J121" i="1"/>
  <c r="J120" i="1" s="1"/>
  <c r="J119" i="1" s="1"/>
  <c r="H121" i="1"/>
  <c r="G121" i="1"/>
  <c r="L120" i="1"/>
  <c r="L119" i="1" s="1"/>
  <c r="K120" i="1"/>
  <c r="K119" i="1" s="1"/>
  <c r="H120" i="1"/>
  <c r="G120" i="1"/>
  <c r="G119" i="1" s="1"/>
  <c r="H119" i="1"/>
  <c r="M118" i="1"/>
  <c r="J118" i="1"/>
  <c r="J117" i="1" s="1"/>
  <c r="J111" i="1" s="1"/>
  <c r="J110" i="1" s="1"/>
  <c r="J109" i="1" s="1"/>
  <c r="G118" i="1"/>
  <c r="G117" i="1" s="1"/>
  <c r="O117" i="1"/>
  <c r="N117" i="1"/>
  <c r="M117" i="1"/>
  <c r="L117" i="1"/>
  <c r="K117" i="1"/>
  <c r="I117" i="1"/>
  <c r="I111" i="1" s="1"/>
  <c r="I110" i="1" s="1"/>
  <c r="I109" i="1" s="1"/>
  <c r="H117" i="1"/>
  <c r="N116" i="1"/>
  <c r="M116" i="1"/>
  <c r="M115" i="1" s="1"/>
  <c r="M114" i="1" s="1"/>
  <c r="K116" i="1"/>
  <c r="J116" i="1" s="1"/>
  <c r="J115" i="1" s="1"/>
  <c r="J114" i="1" s="1"/>
  <c r="G116" i="1"/>
  <c r="O115" i="1"/>
  <c r="N115" i="1"/>
  <c r="N114" i="1" s="1"/>
  <c r="L115" i="1"/>
  <c r="I115" i="1"/>
  <c r="H115" i="1"/>
  <c r="G115" i="1"/>
  <c r="G114" i="1" s="1"/>
  <c r="G109" i="1" s="1"/>
  <c r="O114" i="1"/>
  <c r="L114" i="1"/>
  <c r="I114" i="1"/>
  <c r="H114" i="1"/>
  <c r="M113" i="1"/>
  <c r="M112" i="1" s="1"/>
  <c r="M111" i="1" s="1"/>
  <c r="M110" i="1" s="1"/>
  <c r="M109" i="1" s="1"/>
  <c r="J113" i="1"/>
  <c r="G113" i="1"/>
  <c r="O112" i="1"/>
  <c r="O111" i="1" s="1"/>
  <c r="O110" i="1" s="1"/>
  <c r="N112" i="1"/>
  <c r="L112" i="1"/>
  <c r="K112" i="1"/>
  <c r="K111" i="1" s="1"/>
  <c r="K110" i="1" s="1"/>
  <c r="J112" i="1"/>
  <c r="I112" i="1"/>
  <c r="H112" i="1"/>
  <c r="H111" i="1" s="1"/>
  <c r="H110" i="1" s="1"/>
  <c r="H109" i="1" s="1"/>
  <c r="G112" i="1"/>
  <c r="G111" i="1" s="1"/>
  <c r="G110" i="1" s="1"/>
  <c r="N111" i="1"/>
  <c r="L111" i="1"/>
  <c r="L110" i="1" s="1"/>
  <c r="L109" i="1" s="1"/>
  <c r="N110" i="1"/>
  <c r="N109" i="1" s="1"/>
  <c r="O109" i="1"/>
  <c r="M108" i="1"/>
  <c r="M107" i="1" s="1"/>
  <c r="M106" i="1" s="1"/>
  <c r="J108" i="1"/>
  <c r="G108" i="1"/>
  <c r="O107" i="1"/>
  <c r="N107" i="1"/>
  <c r="N106" i="1" s="1"/>
  <c r="L107" i="1"/>
  <c r="K107" i="1"/>
  <c r="K106" i="1" s="1"/>
  <c r="J107" i="1"/>
  <c r="J106" i="1" s="1"/>
  <c r="I107" i="1"/>
  <c r="I106" i="1" s="1"/>
  <c r="H107" i="1"/>
  <c r="G107" i="1"/>
  <c r="O106" i="1"/>
  <c r="L106" i="1"/>
  <c r="H106" i="1"/>
  <c r="G106" i="1"/>
  <c r="M105" i="1"/>
  <c r="M104" i="1" s="1"/>
  <c r="J105" i="1"/>
  <c r="G105" i="1"/>
  <c r="O104" i="1"/>
  <c r="O103" i="1" s="1"/>
  <c r="N104" i="1"/>
  <c r="N103" i="1" s="1"/>
  <c r="L104" i="1"/>
  <c r="K104" i="1"/>
  <c r="K103" i="1" s="1"/>
  <c r="J104" i="1"/>
  <c r="J103" i="1" s="1"/>
  <c r="I104" i="1"/>
  <c r="H104" i="1"/>
  <c r="G104" i="1"/>
  <c r="G103" i="1" s="1"/>
  <c r="M103" i="1"/>
  <c r="L103" i="1"/>
  <c r="I103" i="1"/>
  <c r="H103" i="1"/>
  <c r="M102" i="1"/>
  <c r="J102" i="1"/>
  <c r="J101" i="1" s="1"/>
  <c r="G102" i="1"/>
  <c r="G101" i="1" s="1"/>
  <c r="O101" i="1"/>
  <c r="N101" i="1"/>
  <c r="M101" i="1"/>
  <c r="L101" i="1"/>
  <c r="K101" i="1"/>
  <c r="I101" i="1"/>
  <c r="I98" i="1" s="1"/>
  <c r="I94" i="1" s="1"/>
  <c r="I93" i="1" s="1"/>
  <c r="H101" i="1"/>
  <c r="M100" i="1"/>
  <c r="J100" i="1"/>
  <c r="J99" i="1" s="1"/>
  <c r="J98" i="1" s="1"/>
  <c r="G100" i="1"/>
  <c r="G99" i="1" s="1"/>
  <c r="G98" i="1" s="1"/>
  <c r="O99" i="1"/>
  <c r="O98" i="1" s="1"/>
  <c r="N99" i="1"/>
  <c r="M99" i="1"/>
  <c r="L99" i="1"/>
  <c r="L98" i="1" s="1"/>
  <c r="L94" i="1" s="1"/>
  <c r="L93" i="1" s="1"/>
  <c r="K99" i="1"/>
  <c r="K98" i="1" s="1"/>
  <c r="I99" i="1"/>
  <c r="H99" i="1"/>
  <c r="N98" i="1"/>
  <c r="M98" i="1"/>
  <c r="H98" i="1"/>
  <c r="M97" i="1"/>
  <c r="M96" i="1" s="1"/>
  <c r="M95" i="1" s="1"/>
  <c r="M94" i="1" s="1"/>
  <c r="M93" i="1" s="1"/>
  <c r="J97" i="1"/>
  <c r="H97" i="1"/>
  <c r="O96" i="1"/>
  <c r="N96" i="1"/>
  <c r="L96" i="1"/>
  <c r="K96" i="1"/>
  <c r="K95" i="1" s="1"/>
  <c r="K94" i="1" s="1"/>
  <c r="K93" i="1" s="1"/>
  <c r="J96" i="1"/>
  <c r="I96" i="1"/>
  <c r="I95" i="1" s="1"/>
  <c r="O95" i="1"/>
  <c r="O94" i="1" s="1"/>
  <c r="O93" i="1" s="1"/>
  <c r="N95" i="1"/>
  <c r="L95" i="1"/>
  <c r="J95" i="1"/>
  <c r="M92" i="1"/>
  <c r="J92" i="1"/>
  <c r="J91" i="1" s="1"/>
  <c r="J90" i="1" s="1"/>
  <c r="J89" i="1" s="1"/>
  <c r="J88" i="1" s="1"/>
  <c r="G92" i="1"/>
  <c r="G91" i="1" s="1"/>
  <c r="G90" i="1" s="1"/>
  <c r="G89" i="1" s="1"/>
  <c r="G88" i="1" s="1"/>
  <c r="O91" i="1"/>
  <c r="N91" i="1"/>
  <c r="M91" i="1"/>
  <c r="M90" i="1" s="1"/>
  <c r="M89" i="1" s="1"/>
  <c r="M88" i="1" s="1"/>
  <c r="L91" i="1"/>
  <c r="L90" i="1" s="1"/>
  <c r="L89" i="1" s="1"/>
  <c r="L88" i="1" s="1"/>
  <c r="K91" i="1"/>
  <c r="I91" i="1"/>
  <c r="I90" i="1" s="1"/>
  <c r="I89" i="1" s="1"/>
  <c r="I88" i="1" s="1"/>
  <c r="H91" i="1"/>
  <c r="H90" i="1" s="1"/>
  <c r="H89" i="1" s="1"/>
  <c r="H88" i="1" s="1"/>
  <c r="O90" i="1"/>
  <c r="N90" i="1"/>
  <c r="N89" i="1" s="1"/>
  <c r="N88" i="1" s="1"/>
  <c r="K90" i="1"/>
  <c r="O89" i="1"/>
  <c r="O88" i="1" s="1"/>
  <c r="K89" i="1"/>
  <c r="K88" i="1" s="1"/>
  <c r="N87" i="1"/>
  <c r="M87" i="1"/>
  <c r="K87" i="1"/>
  <c r="J87" i="1" s="1"/>
  <c r="J86" i="1" s="1"/>
  <c r="J85" i="1" s="1"/>
  <c r="G87" i="1"/>
  <c r="O86" i="1"/>
  <c r="N86" i="1"/>
  <c r="N85" i="1" s="1"/>
  <c r="M86" i="1"/>
  <c r="M85" i="1" s="1"/>
  <c r="L86" i="1"/>
  <c r="I86" i="1"/>
  <c r="I85" i="1" s="1"/>
  <c r="H86" i="1"/>
  <c r="G86" i="1"/>
  <c r="O85" i="1"/>
  <c r="L85" i="1"/>
  <c r="H85" i="1"/>
  <c r="G85" i="1"/>
  <c r="M84" i="1"/>
  <c r="M83" i="1" s="1"/>
  <c r="M82" i="1" s="1"/>
  <c r="J84" i="1"/>
  <c r="G84" i="1"/>
  <c r="O83" i="1"/>
  <c r="O82" i="1" s="1"/>
  <c r="N83" i="1"/>
  <c r="N82" i="1" s="1"/>
  <c r="L83" i="1"/>
  <c r="K83" i="1"/>
  <c r="K82" i="1" s="1"/>
  <c r="J83" i="1"/>
  <c r="J82" i="1" s="1"/>
  <c r="I83" i="1"/>
  <c r="H83" i="1"/>
  <c r="G83" i="1"/>
  <c r="G82" i="1" s="1"/>
  <c r="L82" i="1"/>
  <c r="I82" i="1"/>
  <c r="H82" i="1"/>
  <c r="M81" i="1"/>
  <c r="J81" i="1"/>
  <c r="J80" i="1" s="1"/>
  <c r="G81" i="1"/>
  <c r="G80" i="1" s="1"/>
  <c r="O80" i="1"/>
  <c r="N80" i="1"/>
  <c r="M80" i="1"/>
  <c r="L80" i="1"/>
  <c r="K80" i="1"/>
  <c r="I80" i="1"/>
  <c r="H80" i="1"/>
  <c r="M79" i="1"/>
  <c r="J79" i="1"/>
  <c r="J78" i="1" s="1"/>
  <c r="G79" i="1"/>
  <c r="O78" i="1"/>
  <c r="N78" i="1"/>
  <c r="M78" i="1"/>
  <c r="L78" i="1"/>
  <c r="K78" i="1"/>
  <c r="I78" i="1"/>
  <c r="H78" i="1"/>
  <c r="G78" i="1" s="1"/>
  <c r="M77" i="1"/>
  <c r="J77" i="1"/>
  <c r="J76" i="1" s="1"/>
  <c r="J75" i="1" s="1"/>
  <c r="G77" i="1"/>
  <c r="G76" i="1" s="1"/>
  <c r="G75" i="1" s="1"/>
  <c r="O76" i="1"/>
  <c r="O75" i="1" s="1"/>
  <c r="N76" i="1"/>
  <c r="M76" i="1"/>
  <c r="L76" i="1"/>
  <c r="L75" i="1" s="1"/>
  <c r="K76" i="1"/>
  <c r="K75" i="1" s="1"/>
  <c r="I76" i="1"/>
  <c r="H76" i="1"/>
  <c r="H75" i="1" s="1"/>
  <c r="N75" i="1"/>
  <c r="M75" i="1"/>
  <c r="I75" i="1"/>
  <c r="M74" i="1"/>
  <c r="J74" i="1"/>
  <c r="J73" i="1" s="1"/>
  <c r="G74" i="1"/>
  <c r="G73" i="1" s="1"/>
  <c r="O73" i="1"/>
  <c r="N73" i="1"/>
  <c r="M73" i="1"/>
  <c r="L73" i="1"/>
  <c r="K73" i="1"/>
  <c r="I73" i="1"/>
  <c r="H73" i="1"/>
  <c r="M72" i="1"/>
  <c r="J72" i="1"/>
  <c r="J71" i="1" s="1"/>
  <c r="G72" i="1"/>
  <c r="G71" i="1" s="1"/>
  <c r="G70" i="1" s="1"/>
  <c r="O71" i="1"/>
  <c r="N71" i="1"/>
  <c r="M71" i="1"/>
  <c r="M70" i="1" s="1"/>
  <c r="L71" i="1"/>
  <c r="L70" i="1" s="1"/>
  <c r="K71" i="1"/>
  <c r="I71" i="1"/>
  <c r="I70" i="1" s="1"/>
  <c r="H71" i="1"/>
  <c r="H70" i="1" s="1"/>
  <c r="O70" i="1"/>
  <c r="N70" i="1"/>
  <c r="K70" i="1"/>
  <c r="M69" i="1"/>
  <c r="M68" i="1" s="1"/>
  <c r="J69" i="1"/>
  <c r="G69" i="1"/>
  <c r="O68" i="1"/>
  <c r="N68" i="1"/>
  <c r="L68" i="1"/>
  <c r="K68" i="1"/>
  <c r="J68" i="1"/>
  <c r="I68" i="1"/>
  <c r="H68" i="1"/>
  <c r="G68" i="1"/>
  <c r="M67" i="1"/>
  <c r="M66" i="1" s="1"/>
  <c r="J67" i="1"/>
  <c r="G67" i="1"/>
  <c r="O66" i="1"/>
  <c r="N66" i="1"/>
  <c r="N65" i="1" s="1"/>
  <c r="L66" i="1"/>
  <c r="K66" i="1"/>
  <c r="J66" i="1"/>
  <c r="J65" i="1" s="1"/>
  <c r="I66" i="1"/>
  <c r="I65" i="1" s="1"/>
  <c r="H66" i="1"/>
  <c r="G66" i="1"/>
  <c r="O65" i="1"/>
  <c r="L65" i="1"/>
  <c r="K65" i="1"/>
  <c r="H65" i="1"/>
  <c r="G65" i="1"/>
  <c r="M64" i="1"/>
  <c r="M63" i="1" s="1"/>
  <c r="J64" i="1"/>
  <c r="G64" i="1"/>
  <c r="O63" i="1"/>
  <c r="N63" i="1"/>
  <c r="L63" i="1"/>
  <c r="K63" i="1"/>
  <c r="J63" i="1"/>
  <c r="I63" i="1"/>
  <c r="H63" i="1"/>
  <c r="G63" i="1"/>
  <c r="M62" i="1"/>
  <c r="M61" i="1" s="1"/>
  <c r="J62" i="1"/>
  <c r="G62" i="1"/>
  <c r="O61" i="1"/>
  <c r="N61" i="1"/>
  <c r="L61" i="1"/>
  <c r="K61" i="1"/>
  <c r="J61" i="1"/>
  <c r="I61" i="1"/>
  <c r="H61" i="1"/>
  <c r="G61" i="1"/>
  <c r="M60" i="1"/>
  <c r="M59" i="1" s="1"/>
  <c r="J60" i="1"/>
  <c r="G60" i="1"/>
  <c r="O59" i="1"/>
  <c r="O58" i="1" s="1"/>
  <c r="N59" i="1"/>
  <c r="N58" i="1" s="1"/>
  <c r="L59" i="1"/>
  <c r="K59" i="1"/>
  <c r="K58" i="1" s="1"/>
  <c r="J59" i="1"/>
  <c r="J58" i="1" s="1"/>
  <c r="I59" i="1"/>
  <c r="H59" i="1"/>
  <c r="G59" i="1"/>
  <c r="G58" i="1" s="1"/>
  <c r="L58" i="1"/>
  <c r="I58" i="1"/>
  <c r="H58" i="1"/>
  <c r="M57" i="1"/>
  <c r="J57" i="1"/>
  <c r="I57" i="1"/>
  <c r="G57" i="1" s="1"/>
  <c r="G56" i="1" s="1"/>
  <c r="O56" i="1"/>
  <c r="N56" i="1"/>
  <c r="M56" i="1"/>
  <c r="L56" i="1"/>
  <c r="K56" i="1"/>
  <c r="J56" i="1"/>
  <c r="H56" i="1"/>
  <c r="M55" i="1"/>
  <c r="J55" i="1"/>
  <c r="J54" i="1" s="1"/>
  <c r="J53" i="1" s="1"/>
  <c r="G55" i="1"/>
  <c r="G54" i="1" s="1"/>
  <c r="O54" i="1"/>
  <c r="N54" i="1"/>
  <c r="M54" i="1"/>
  <c r="M53" i="1" s="1"/>
  <c r="L54" i="1"/>
  <c r="L53" i="1" s="1"/>
  <c r="K54" i="1"/>
  <c r="I54" i="1"/>
  <c r="H54" i="1"/>
  <c r="H53" i="1" s="1"/>
  <c r="O53" i="1"/>
  <c r="N53" i="1"/>
  <c r="K53" i="1"/>
  <c r="M52" i="1"/>
  <c r="M51" i="1" s="1"/>
  <c r="J52" i="1"/>
  <c r="G52" i="1"/>
  <c r="O51" i="1"/>
  <c r="N51" i="1"/>
  <c r="L51" i="1"/>
  <c r="K51" i="1"/>
  <c r="J51" i="1"/>
  <c r="I51" i="1"/>
  <c r="H51" i="1"/>
  <c r="G51" i="1"/>
  <c r="M50" i="1"/>
  <c r="M49" i="1" s="1"/>
  <c r="J50" i="1"/>
  <c r="G50" i="1"/>
  <c r="O49" i="1"/>
  <c r="N49" i="1"/>
  <c r="L49" i="1"/>
  <c r="K49" i="1"/>
  <c r="J49" i="1"/>
  <c r="I49" i="1"/>
  <c r="H49" i="1"/>
  <c r="G49" i="1"/>
  <c r="M48" i="1"/>
  <c r="M47" i="1" s="1"/>
  <c r="J48" i="1"/>
  <c r="G48" i="1"/>
  <c r="O47" i="1"/>
  <c r="N47" i="1"/>
  <c r="N46" i="1" s="1"/>
  <c r="L47" i="1"/>
  <c r="K47" i="1"/>
  <c r="J47" i="1"/>
  <c r="J46" i="1" s="1"/>
  <c r="I47" i="1"/>
  <c r="I46" i="1" s="1"/>
  <c r="H47" i="1"/>
  <c r="G47" i="1"/>
  <c r="O46" i="1"/>
  <c r="L46" i="1"/>
  <c r="K46" i="1"/>
  <c r="H46" i="1"/>
  <c r="G46" i="1"/>
  <c r="M45" i="1"/>
  <c r="M44" i="1" s="1"/>
  <c r="J45" i="1"/>
  <c r="H45" i="1"/>
  <c r="G45" i="1"/>
  <c r="G44" i="1" s="1"/>
  <c r="O44" i="1"/>
  <c r="O41" i="1" s="1"/>
  <c r="N44" i="1"/>
  <c r="L44" i="1"/>
  <c r="K44" i="1"/>
  <c r="K41" i="1" s="1"/>
  <c r="J44" i="1"/>
  <c r="I44" i="1"/>
  <c r="H44" i="1"/>
  <c r="M43" i="1"/>
  <c r="J43" i="1"/>
  <c r="H43" i="1"/>
  <c r="G43" i="1" s="1"/>
  <c r="G42" i="1" s="1"/>
  <c r="G41" i="1" s="1"/>
  <c r="O42" i="1"/>
  <c r="N42" i="1"/>
  <c r="M42" i="1"/>
  <c r="M41" i="1" s="1"/>
  <c r="L42" i="1"/>
  <c r="L41" i="1" s="1"/>
  <c r="K42" i="1"/>
  <c r="J42" i="1"/>
  <c r="I42" i="1"/>
  <c r="I41" i="1" s="1"/>
  <c r="N41" i="1"/>
  <c r="J41" i="1"/>
  <c r="N40" i="1"/>
  <c r="M40" i="1" s="1"/>
  <c r="M39" i="1" s="1"/>
  <c r="M38" i="1" s="1"/>
  <c r="J40" i="1"/>
  <c r="H40" i="1"/>
  <c r="G40" i="1"/>
  <c r="G39" i="1" s="1"/>
  <c r="G38" i="1" s="1"/>
  <c r="O39" i="1"/>
  <c r="O38" i="1" s="1"/>
  <c r="L39" i="1"/>
  <c r="L38" i="1" s="1"/>
  <c r="L37" i="1" s="1"/>
  <c r="L36" i="1" s="1"/>
  <c r="K39" i="1"/>
  <c r="K38" i="1" s="1"/>
  <c r="J39" i="1"/>
  <c r="I39" i="1"/>
  <c r="H39" i="1"/>
  <c r="H38" i="1" s="1"/>
  <c r="J38" i="1"/>
  <c r="I38" i="1"/>
  <c r="M35" i="1"/>
  <c r="M34" i="1" s="1"/>
  <c r="M33" i="1" s="1"/>
  <c r="J35" i="1"/>
  <c r="G35" i="1"/>
  <c r="O34" i="1"/>
  <c r="O33" i="1" s="1"/>
  <c r="N34" i="1"/>
  <c r="N33" i="1" s="1"/>
  <c r="L34" i="1"/>
  <c r="K34" i="1"/>
  <c r="K33" i="1" s="1"/>
  <c r="J34" i="1"/>
  <c r="J33" i="1" s="1"/>
  <c r="I34" i="1"/>
  <c r="H34" i="1"/>
  <c r="G34" i="1"/>
  <c r="G33" i="1" s="1"/>
  <c r="L33" i="1"/>
  <c r="I33" i="1"/>
  <c r="H33" i="1"/>
  <c r="M32" i="1"/>
  <c r="J32" i="1"/>
  <c r="J31" i="1" s="1"/>
  <c r="G32" i="1"/>
  <c r="G31" i="1" s="1"/>
  <c r="O31" i="1"/>
  <c r="N31" i="1"/>
  <c r="M31" i="1"/>
  <c r="L31" i="1"/>
  <c r="K31" i="1"/>
  <c r="I31" i="1"/>
  <c r="H31" i="1"/>
  <c r="M30" i="1"/>
  <c r="J30" i="1"/>
  <c r="H30" i="1"/>
  <c r="G30" i="1" s="1"/>
  <c r="G29" i="1" s="1"/>
  <c r="G26" i="1" s="1"/>
  <c r="G25" i="1" s="1"/>
  <c r="G24" i="1" s="1"/>
  <c r="O29" i="1"/>
  <c r="N29" i="1"/>
  <c r="M29" i="1"/>
  <c r="L29" i="1"/>
  <c r="L26" i="1" s="1"/>
  <c r="L25" i="1" s="1"/>
  <c r="L24" i="1" s="1"/>
  <c r="K29" i="1"/>
  <c r="J29" i="1"/>
  <c r="I29" i="1"/>
  <c r="N28" i="1"/>
  <c r="M28" i="1"/>
  <c r="M27" i="1" s="1"/>
  <c r="M26" i="1" s="1"/>
  <c r="M25" i="1" s="1"/>
  <c r="M24" i="1" s="1"/>
  <c r="J28" i="1"/>
  <c r="G28" i="1"/>
  <c r="O27" i="1"/>
  <c r="N27" i="1"/>
  <c r="N26" i="1" s="1"/>
  <c r="N25" i="1" s="1"/>
  <c r="N24" i="1" s="1"/>
  <c r="L27" i="1"/>
  <c r="K27" i="1"/>
  <c r="J27" i="1"/>
  <c r="J26" i="1" s="1"/>
  <c r="J25" i="1" s="1"/>
  <c r="J24" i="1" s="1"/>
  <c r="I27" i="1"/>
  <c r="I26" i="1" s="1"/>
  <c r="I25" i="1" s="1"/>
  <c r="I24" i="1" s="1"/>
  <c r="H27" i="1"/>
  <c r="G27" i="1"/>
  <c r="O26" i="1"/>
  <c r="O25" i="1" s="1"/>
  <c r="O24" i="1" s="1"/>
  <c r="K26" i="1"/>
  <c r="K25" i="1" s="1"/>
  <c r="K24" i="1" s="1"/>
  <c r="M23" i="1"/>
  <c r="J23" i="1"/>
  <c r="J22" i="1" s="1"/>
  <c r="J21" i="1" s="1"/>
  <c r="G23" i="1"/>
  <c r="G22" i="1" s="1"/>
  <c r="G21" i="1" s="1"/>
  <c r="O22" i="1"/>
  <c r="N22" i="1"/>
  <c r="M22" i="1"/>
  <c r="M21" i="1" s="1"/>
  <c r="L22" i="1"/>
  <c r="L21" i="1" s="1"/>
  <c r="K22" i="1"/>
  <c r="I22" i="1"/>
  <c r="I21" i="1" s="1"/>
  <c r="H22" i="1"/>
  <c r="H21" i="1" s="1"/>
  <c r="O21" i="1"/>
  <c r="N21" i="1"/>
  <c r="K21" i="1"/>
  <c r="M20" i="1"/>
  <c r="M19" i="1" s="1"/>
  <c r="M18" i="1" s="1"/>
  <c r="J20" i="1"/>
  <c r="G20" i="1"/>
  <c r="O19" i="1"/>
  <c r="N19" i="1"/>
  <c r="N18" i="1" s="1"/>
  <c r="L19" i="1"/>
  <c r="K19" i="1"/>
  <c r="J19" i="1"/>
  <c r="J18" i="1" s="1"/>
  <c r="I19" i="1"/>
  <c r="I18" i="1" s="1"/>
  <c r="I14" i="1" s="1"/>
  <c r="I13" i="1" s="1"/>
  <c r="H19" i="1"/>
  <c r="G19" i="1"/>
  <c r="O18" i="1"/>
  <c r="L18" i="1"/>
  <c r="K18" i="1"/>
  <c r="H18" i="1"/>
  <c r="G18" i="1"/>
  <c r="M17" i="1"/>
  <c r="M16" i="1" s="1"/>
  <c r="J17" i="1"/>
  <c r="G17" i="1"/>
  <c r="O16" i="1"/>
  <c r="O15" i="1" s="1"/>
  <c r="O14" i="1" s="1"/>
  <c r="O13" i="1" s="1"/>
  <c r="N16" i="1"/>
  <c r="N15" i="1" s="1"/>
  <c r="L16" i="1"/>
  <c r="K16" i="1"/>
  <c r="K15" i="1" s="1"/>
  <c r="J16" i="1"/>
  <c r="I16" i="1"/>
  <c r="H16" i="1"/>
  <c r="G16" i="1"/>
  <c r="L15" i="1"/>
  <c r="I15" i="1"/>
  <c r="H15" i="1"/>
  <c r="G15" i="1" s="1"/>
  <c r="G14" i="1" s="1"/>
  <c r="G13" i="1" s="1"/>
  <c r="M58" i="1" l="1"/>
  <c r="L134" i="1"/>
  <c r="M15" i="1"/>
  <c r="M14" i="1" s="1"/>
  <c r="M13" i="1" s="1"/>
  <c r="N14" i="1"/>
  <c r="N13" i="1" s="1"/>
  <c r="M46" i="1"/>
  <c r="J70" i="1"/>
  <c r="M221" i="1"/>
  <c r="G231" i="1"/>
  <c r="N317" i="1"/>
  <c r="J15" i="1"/>
  <c r="J14" i="1" s="1"/>
  <c r="J13" i="1" s="1"/>
  <c r="K14" i="1"/>
  <c r="K13" i="1" s="1"/>
  <c r="L14" i="1"/>
  <c r="L13" i="1" s="1"/>
  <c r="O37" i="1"/>
  <c r="O36" i="1" s="1"/>
  <c r="O12" i="1" s="1"/>
  <c r="J37" i="1"/>
  <c r="J36" i="1" s="1"/>
  <c r="G53" i="1"/>
  <c r="M65" i="1"/>
  <c r="M37" i="1" s="1"/>
  <c r="M36" i="1" s="1"/>
  <c r="O124" i="1"/>
  <c r="G221" i="1"/>
  <c r="G212" i="1" s="1"/>
  <c r="G211" i="1" s="1"/>
  <c r="G210" i="1" s="1"/>
  <c r="M273" i="1"/>
  <c r="M266" i="1" s="1"/>
  <c r="L345" i="1"/>
  <c r="L344" i="1" s="1"/>
  <c r="O345" i="1"/>
  <c r="O344" i="1" s="1"/>
  <c r="L441" i="1"/>
  <c r="H556" i="1"/>
  <c r="G37" i="1"/>
  <c r="G36" i="1" s="1"/>
  <c r="M317" i="1"/>
  <c r="J317" i="1"/>
  <c r="I56" i="1"/>
  <c r="I53" i="1" s="1"/>
  <c r="I37" i="1" s="1"/>
  <c r="I36" i="1" s="1"/>
  <c r="L459" i="1"/>
  <c r="L420" i="1" s="1"/>
  <c r="K725" i="1"/>
  <c r="K724" i="1" s="1"/>
  <c r="K723" i="1" s="1"/>
  <c r="K722" i="1" s="1"/>
  <c r="K721" i="1" s="1"/>
  <c r="K720" i="1" s="1"/>
  <c r="J726" i="1"/>
  <c r="J725" i="1" s="1"/>
  <c r="J724" i="1" s="1"/>
  <c r="J723" i="1" s="1"/>
  <c r="M740" i="1"/>
  <c r="M739" i="1" s="1"/>
  <c r="M738" i="1" s="1"/>
  <c r="N739" i="1"/>
  <c r="N738" i="1" s="1"/>
  <c r="M776" i="1"/>
  <c r="M775" i="1" s="1"/>
  <c r="N775" i="1"/>
  <c r="N772" i="1" s="1"/>
  <c r="N766" i="1" s="1"/>
  <c r="G297" i="1"/>
  <c r="G296" i="1" s="1"/>
  <c r="G295" i="1" s="1"/>
  <c r="K382" i="1"/>
  <c r="I459" i="1"/>
  <c r="K86" i="1"/>
  <c r="K85" i="1" s="1"/>
  <c r="K37" i="1" s="1"/>
  <c r="K36" i="1" s="1"/>
  <c r="G97" i="1"/>
  <c r="G96" i="1" s="1"/>
  <c r="G95" i="1" s="1"/>
  <c r="G94" i="1" s="1"/>
  <c r="G93" i="1" s="1"/>
  <c r="H96" i="1"/>
  <c r="H95" i="1" s="1"/>
  <c r="H94" i="1" s="1"/>
  <c r="H93" i="1" s="1"/>
  <c r="G125" i="1"/>
  <c r="M212" i="1"/>
  <c r="M211" i="1" s="1"/>
  <c r="J221" i="1"/>
  <c r="H266" i="1"/>
  <c r="N266" i="1"/>
  <c r="O266" i="1"/>
  <c r="K292" i="1"/>
  <c r="K291" i="1" s="1"/>
  <c r="K285" i="1" s="1"/>
  <c r="K284" i="1" s="1"/>
  <c r="K283" i="1" s="1"/>
  <c r="J293" i="1"/>
  <c r="J292" i="1" s="1"/>
  <c r="J291" i="1" s="1"/>
  <c r="J285" i="1" s="1"/>
  <c r="J284" i="1" s="1"/>
  <c r="J283" i="1" s="1"/>
  <c r="I324" i="1"/>
  <c r="I323" i="1" s="1"/>
  <c r="I317" i="1" s="1"/>
  <c r="I294" i="1" s="1"/>
  <c r="G359" i="1"/>
  <c r="G378" i="1"/>
  <c r="G377" i="1" s="1"/>
  <c r="G376" i="1" s="1"/>
  <c r="G372" i="1" s="1"/>
  <c r="H377" i="1"/>
  <c r="H376" i="1" s="1"/>
  <c r="H372" i="1"/>
  <c r="O382" i="1"/>
  <c r="J462" i="1"/>
  <c r="J461" i="1" s="1"/>
  <c r="J460" i="1" s="1"/>
  <c r="J459" i="1" s="1"/>
  <c r="K461" i="1"/>
  <c r="K460" i="1" s="1"/>
  <c r="K459" i="1" s="1"/>
  <c r="G484" i="1"/>
  <c r="G483" i="1" s="1"/>
  <c r="L484" i="1"/>
  <c r="L483" i="1" s="1"/>
  <c r="N484" i="1"/>
  <c r="N483" i="1" s="1"/>
  <c r="M488" i="1"/>
  <c r="M484" i="1" s="1"/>
  <c r="M483" i="1" s="1"/>
  <c r="I484" i="1"/>
  <c r="I483" i="1" s="1"/>
  <c r="G564" i="1"/>
  <c r="L564" i="1"/>
  <c r="L556" i="1" s="1"/>
  <c r="N652" i="1"/>
  <c r="N724" i="1"/>
  <c r="N723" i="1" s="1"/>
  <c r="M735" i="1"/>
  <c r="M734" i="1" s="1"/>
  <c r="M733" i="1" s="1"/>
  <c r="M732" i="1" s="1"/>
  <c r="M722" i="1" s="1"/>
  <c r="M721" i="1" s="1"/>
  <c r="M720" i="1" s="1"/>
  <c r="O734" i="1"/>
  <c r="O733" i="1" s="1"/>
  <c r="O732" i="1" s="1"/>
  <c r="O722" i="1" s="1"/>
  <c r="O721" i="1" s="1"/>
  <c r="O720" i="1" s="1"/>
  <c r="N39" i="1"/>
  <c r="N38" i="1" s="1"/>
  <c r="N37" i="1" s="1"/>
  <c r="N36" i="1" s="1"/>
  <c r="M141" i="1"/>
  <c r="N154" i="1"/>
  <c r="N153" i="1" s="1"/>
  <c r="L160" i="1"/>
  <c r="L159" i="1" s="1"/>
  <c r="J168" i="1"/>
  <c r="N167" i="1"/>
  <c r="H175" i="1"/>
  <c r="H174" i="1" s="1"/>
  <c r="J177" i="1"/>
  <c r="J174" i="1" s="1"/>
  <c r="G185" i="1"/>
  <c r="G184" i="1" s="1"/>
  <c r="H184" i="1"/>
  <c r="N212" i="1"/>
  <c r="N211" i="1" s="1"/>
  <c r="N210" i="1" s="1"/>
  <c r="J214" i="1"/>
  <c r="J213" i="1" s="1"/>
  <c r="J212" i="1" s="1"/>
  <c r="O297" i="1"/>
  <c r="O296" i="1" s="1"/>
  <c r="O295" i="1" s="1"/>
  <c r="L296" i="1"/>
  <c r="L295" i="1" s="1"/>
  <c r="G354" i="1"/>
  <c r="G353" i="1" s="1"/>
  <c r="G350" i="1" s="1"/>
  <c r="G346" i="1" s="1"/>
  <c r="I353" i="1"/>
  <c r="H359" i="1"/>
  <c r="M359" i="1"/>
  <c r="M358" i="1" s="1"/>
  <c r="M345" i="1" s="1"/>
  <c r="M344" i="1" s="1"/>
  <c r="M399" i="1"/>
  <c r="M382" i="1" s="1"/>
  <c r="J399" i="1"/>
  <c r="N418" i="1"/>
  <c r="N415" i="1" s="1"/>
  <c r="N409" i="1" s="1"/>
  <c r="N408" i="1" s="1"/>
  <c r="N407" i="1" s="1"/>
  <c r="K426" i="1"/>
  <c r="K423" i="1" s="1"/>
  <c r="K422" i="1" s="1"/>
  <c r="K421" i="1" s="1"/>
  <c r="K420" i="1" s="1"/>
  <c r="J427" i="1"/>
  <c r="J426" i="1" s="1"/>
  <c r="J423" i="1" s="1"/>
  <c r="J422" i="1" s="1"/>
  <c r="J421" i="1" s="1"/>
  <c r="J420" i="1" s="1"/>
  <c r="I441" i="1"/>
  <c r="G441" i="1"/>
  <c r="L527" i="1"/>
  <c r="L526" i="1" s="1"/>
  <c r="G556" i="1"/>
  <c r="J557" i="1"/>
  <c r="K586" i="1"/>
  <c r="O607" i="1"/>
  <c r="G637" i="1"/>
  <c r="G632" i="1" s="1"/>
  <c r="G700" i="1"/>
  <c r="K715" i="1"/>
  <c r="K714" i="1" s="1"/>
  <c r="J716" i="1"/>
  <c r="J715" i="1" s="1"/>
  <c r="J714" i="1" s="1"/>
  <c r="J700" i="1" s="1"/>
  <c r="J686" i="1" s="1"/>
  <c r="G732" i="1"/>
  <c r="N732" i="1"/>
  <c r="N743" i="1"/>
  <c r="O744" i="1"/>
  <c r="O743" i="1" s="1"/>
  <c r="G808" i="1"/>
  <c r="G807" i="1" s="1"/>
  <c r="H807" i="1"/>
  <c r="H806" i="1" s="1"/>
  <c r="H794" i="1" s="1"/>
  <c r="J94" i="1"/>
  <c r="J93" i="1" s="1"/>
  <c r="M134" i="1"/>
  <c r="M124" i="1" s="1"/>
  <c r="M167" i="1"/>
  <c r="M625" i="1"/>
  <c r="M624" i="1" s="1"/>
  <c r="M623" i="1" s="1"/>
  <c r="O624" i="1"/>
  <c r="O623" i="1" s="1"/>
  <c r="M772" i="1"/>
  <c r="M766" i="1" s="1"/>
  <c r="M743" i="1" s="1"/>
  <c r="H14" i="1"/>
  <c r="H13" i="1" s="1"/>
  <c r="H29" i="1"/>
  <c r="H26" i="1" s="1"/>
  <c r="H25" i="1" s="1"/>
  <c r="H24" i="1" s="1"/>
  <c r="H42" i="1"/>
  <c r="H41" i="1" s="1"/>
  <c r="H37" i="1" s="1"/>
  <c r="H36" i="1" s="1"/>
  <c r="N94" i="1"/>
  <c r="N93" i="1" s="1"/>
  <c r="K115" i="1"/>
  <c r="K114" i="1" s="1"/>
  <c r="K109" i="1" s="1"/>
  <c r="K124" i="1"/>
  <c r="N134" i="1"/>
  <c r="N124" i="1" s="1"/>
  <c r="I167" i="1"/>
  <c r="I124" i="1" s="1"/>
  <c r="K221" i="1"/>
  <c r="K212" i="1" s="1"/>
  <c r="K211" i="1" s="1"/>
  <c r="K210" i="1" s="1"/>
  <c r="O221" i="1"/>
  <c r="O212" i="1" s="1"/>
  <c r="O211" i="1" s="1"/>
  <c r="O210" i="1" s="1"/>
  <c r="J266" i="1"/>
  <c r="I285" i="1"/>
  <c r="I284" i="1" s="1"/>
  <c r="I283" i="1" s="1"/>
  <c r="I210" i="1" s="1"/>
  <c r="G323" i="1"/>
  <c r="G317" i="1" s="1"/>
  <c r="N346" i="1"/>
  <c r="N345" i="1" s="1"/>
  <c r="N344" i="1" s="1"/>
  <c r="J346" i="1"/>
  <c r="N372" i="1"/>
  <c r="M372" i="1"/>
  <c r="J381" i="1"/>
  <c r="J380" i="1" s="1"/>
  <c r="J379" i="1" s="1"/>
  <c r="M409" i="1"/>
  <c r="M408" i="1" s="1"/>
  <c r="M407" i="1" s="1"/>
  <c r="G421" i="1"/>
  <c r="I421" i="1"/>
  <c r="I420" i="1" s="1"/>
  <c r="M428" i="1"/>
  <c r="M421" i="1" s="1"/>
  <c r="M420" i="1" s="1"/>
  <c r="J428" i="1"/>
  <c r="J441" i="1"/>
  <c r="H441" i="1"/>
  <c r="J527" i="1"/>
  <c r="M527" i="1"/>
  <c r="M572" i="1"/>
  <c r="J572" i="1"/>
  <c r="I586" i="1"/>
  <c r="G607" i="1"/>
  <c r="L611" i="1"/>
  <c r="L607" i="1" s="1"/>
  <c r="L632" i="1"/>
  <c r="M652" i="1"/>
  <c r="K700" i="1"/>
  <c r="K686" i="1" s="1"/>
  <c r="G722" i="1"/>
  <c r="G721" i="1" s="1"/>
  <c r="G720" i="1" s="1"/>
  <c r="J154" i="1"/>
  <c r="J153" i="1" s="1"/>
  <c r="J134" i="1" s="1"/>
  <c r="G247" i="1"/>
  <c r="G246" i="1" s="1"/>
  <c r="G245" i="1" s="1"/>
  <c r="G244" i="1" s="1"/>
  <c r="H246" i="1"/>
  <c r="H245" i="1" s="1"/>
  <c r="H244" i="1" s="1"/>
  <c r="M288" i="1"/>
  <c r="M287" i="1" s="1"/>
  <c r="M286" i="1" s="1"/>
  <c r="M285" i="1" s="1"/>
  <c r="M284" i="1" s="1"/>
  <c r="M283" i="1" s="1"/>
  <c r="H298" i="1"/>
  <c r="H297" i="1" s="1"/>
  <c r="H296" i="1" s="1"/>
  <c r="H295" i="1" s="1"/>
  <c r="K324" i="1"/>
  <c r="K323" i="1" s="1"/>
  <c r="K317" i="1" s="1"/>
  <c r="K294" i="1" s="1"/>
  <c r="O324" i="1"/>
  <c r="O323" i="1" s="1"/>
  <c r="O317" i="1" s="1"/>
  <c r="I350" i="1"/>
  <c r="I346" i="1" s="1"/>
  <c r="I345" i="1" s="1"/>
  <c r="I344" i="1" s="1"/>
  <c r="J392" i="1"/>
  <c r="J382" i="1" s="1"/>
  <c r="O459" i="1"/>
  <c r="O420" i="1" s="1"/>
  <c r="N463" i="1"/>
  <c r="N459" i="1" s="1"/>
  <c r="N420" i="1" s="1"/>
  <c r="G467" i="1"/>
  <c r="G466" i="1" s="1"/>
  <c r="H466" i="1"/>
  <c r="H463" i="1" s="1"/>
  <c r="H459" i="1" s="1"/>
  <c r="H484" i="1"/>
  <c r="H483" i="1" s="1"/>
  <c r="O496" i="1"/>
  <c r="H528" i="1"/>
  <c r="H527" i="1" s="1"/>
  <c r="H526" i="1" s="1"/>
  <c r="H525" i="1" s="1"/>
  <c r="K528" i="1"/>
  <c r="K527" i="1" s="1"/>
  <c r="K526" i="1" s="1"/>
  <c r="K525" i="1" s="1"/>
  <c r="M557" i="1"/>
  <c r="M556" i="1" s="1"/>
  <c r="J564" i="1"/>
  <c r="G581" i="1"/>
  <c r="G572" i="1" s="1"/>
  <c r="J611" i="1"/>
  <c r="J607" i="1" s="1"/>
  <c r="G693" i="1"/>
  <c r="G692" i="1" s="1"/>
  <c r="G686" i="1" s="1"/>
  <c r="L744" i="1"/>
  <c r="H744" i="1"/>
  <c r="G766" i="1"/>
  <c r="G743" i="1" s="1"/>
  <c r="K778" i="1"/>
  <c r="N779" i="1"/>
  <c r="N778" i="1" s="1"/>
  <c r="N777" i="1" s="1"/>
  <c r="N742" i="1" s="1"/>
  <c r="M779" i="1"/>
  <c r="M778" i="1" s="1"/>
  <c r="M777" i="1" s="1"/>
  <c r="O777" i="1"/>
  <c r="O798" i="1"/>
  <c r="M806" i="1"/>
  <c r="J843" i="1"/>
  <c r="G854" i="1"/>
  <c r="N865" i="1"/>
  <c r="J1096" i="1"/>
  <c r="J1093" i="1"/>
  <c r="G152" i="1"/>
  <c r="G151" i="1" s="1"/>
  <c r="G150" i="1" s="1"/>
  <c r="G149" i="1" s="1"/>
  <c r="G134" i="1" s="1"/>
  <c r="H151" i="1"/>
  <c r="H150" i="1" s="1"/>
  <c r="H149" i="1" s="1"/>
  <c r="H134" i="1" s="1"/>
  <c r="H160" i="1"/>
  <c r="H159" i="1" s="1"/>
  <c r="L183" i="1"/>
  <c r="L167" i="1" s="1"/>
  <c r="G191" i="1"/>
  <c r="G190" i="1" s="1"/>
  <c r="H190" i="1"/>
  <c r="H221" i="1"/>
  <c r="H212" i="1" s="1"/>
  <c r="H211" i="1" s="1"/>
  <c r="H210" i="1" s="1"/>
  <c r="L266" i="1"/>
  <c r="L211" i="1" s="1"/>
  <c r="L210" i="1" s="1"/>
  <c r="G366" i="1"/>
  <c r="G365" i="1" s="1"/>
  <c r="G364" i="1" s="1"/>
  <c r="H365" i="1"/>
  <c r="H364" i="1" s="1"/>
  <c r="J372" i="1"/>
  <c r="G463" i="1"/>
  <c r="G459" i="1" s="1"/>
  <c r="O484" i="1"/>
  <c r="O483" i="1" s="1"/>
  <c r="K496" i="1"/>
  <c r="K484" i="1" s="1"/>
  <c r="K483" i="1" s="1"/>
  <c r="I527" i="1"/>
  <c r="I526" i="1" s="1"/>
  <c r="I525" i="1" s="1"/>
  <c r="O556" i="1"/>
  <c r="O526" i="1" s="1"/>
  <c r="O525" i="1" s="1"/>
  <c r="I557" i="1"/>
  <c r="I556" i="1" s="1"/>
  <c r="M586" i="1"/>
  <c r="L597" i="1"/>
  <c r="L596" i="1" s="1"/>
  <c r="M607" i="1"/>
  <c r="M637" i="1"/>
  <c r="M632" i="1" s="1"/>
  <c r="M631" i="1" s="1"/>
  <c r="J637" i="1"/>
  <c r="J632" i="1" s="1"/>
  <c r="J631" i="1" s="1"/>
  <c r="K652" i="1"/>
  <c r="K631" i="1" s="1"/>
  <c r="I673" i="1"/>
  <c r="I652" i="1" s="1"/>
  <c r="I631" i="1" s="1"/>
  <c r="G674" i="1"/>
  <c r="G673" i="1" s="1"/>
  <c r="G652" i="1" s="1"/>
  <c r="H701" i="1"/>
  <c r="H700" i="1" s="1"/>
  <c r="H686" i="1" s="1"/>
  <c r="M703" i="1"/>
  <c r="M702" i="1" s="1"/>
  <c r="M701" i="1" s="1"/>
  <c r="M700" i="1" s="1"/>
  <c r="M686" i="1" s="1"/>
  <c r="N702" i="1"/>
  <c r="N701" i="1" s="1"/>
  <c r="N700" i="1" s="1"/>
  <c r="N686" i="1" s="1"/>
  <c r="O700" i="1"/>
  <c r="O686" i="1" s="1"/>
  <c r="J744" i="1"/>
  <c r="G777" i="1"/>
  <c r="L777" i="1"/>
  <c r="I806" i="1"/>
  <c r="G817" i="1"/>
  <c r="G815" i="1" s="1"/>
  <c r="J830" i="1"/>
  <c r="K843" i="1"/>
  <c r="M892" i="1"/>
  <c r="J673" i="1"/>
  <c r="J652" i="1" s="1"/>
  <c r="M681" i="1"/>
  <c r="M680" i="1" s="1"/>
  <c r="O680" i="1"/>
  <c r="L693" i="1"/>
  <c r="L692" i="1" s="1"/>
  <c r="L686" i="1" s="1"/>
  <c r="L734" i="1"/>
  <c r="L733" i="1" s="1"/>
  <c r="L732" i="1" s="1"/>
  <c r="J735" i="1"/>
  <c r="J734" i="1" s="1"/>
  <c r="J733" i="1" s="1"/>
  <c r="J732" i="1" s="1"/>
  <c r="J769" i="1"/>
  <c r="J768" i="1" s="1"/>
  <c r="J767" i="1" s="1"/>
  <c r="J766" i="1" s="1"/>
  <c r="L768" i="1"/>
  <c r="L767" i="1" s="1"/>
  <c r="L766" i="1" s="1"/>
  <c r="H777" i="1"/>
  <c r="K787" i="1"/>
  <c r="L806" i="1"/>
  <c r="L794" i="1" s="1"/>
  <c r="J810" i="1"/>
  <c r="J809" i="1" s="1"/>
  <c r="J806" i="1" s="1"/>
  <c r="J794" i="1" s="1"/>
  <c r="K809" i="1"/>
  <c r="K806" i="1" s="1"/>
  <c r="K794" i="1" s="1"/>
  <c r="M821" i="1"/>
  <c r="M829" i="1"/>
  <c r="M828" i="1" s="1"/>
  <c r="O828" i="1"/>
  <c r="O821" i="1" s="1"/>
  <c r="O794" i="1" s="1"/>
  <c r="O742" i="1" s="1"/>
  <c r="J919" i="1"/>
  <c r="M990" i="1"/>
  <c r="M989" i="1" s="1"/>
  <c r="M988" i="1" s="1"/>
  <c r="K1042" i="1"/>
  <c r="O1042" i="1"/>
  <c r="G1056" i="1"/>
  <c r="G1054" i="1" s="1"/>
  <c r="H1054" i="1"/>
  <c r="G1079" i="1"/>
  <c r="N1426" i="1"/>
  <c r="N1425" i="1" s="1"/>
  <c r="M1427" i="1"/>
  <c r="M1426" i="1" s="1"/>
  <c r="M1425" i="1" s="1"/>
  <c r="N637" i="1"/>
  <c r="N632" i="1" s="1"/>
  <c r="N631" i="1" s="1"/>
  <c r="H674" i="1"/>
  <c r="H673" i="1" s="1"/>
  <c r="H652" i="1" s="1"/>
  <c r="H631" i="1" s="1"/>
  <c r="L674" i="1"/>
  <c r="L673" i="1" s="1"/>
  <c r="L652" i="1" s="1"/>
  <c r="H772" i="1"/>
  <c r="H766" i="1" s="1"/>
  <c r="J779" i="1"/>
  <c r="J778" i="1" s="1"/>
  <c r="J777" i="1" s="1"/>
  <c r="I830" i="1"/>
  <c r="M830" i="1"/>
  <c r="G867" i="1"/>
  <c r="G866" i="1" s="1"/>
  <c r="G865" i="1" s="1"/>
  <c r="I892" i="1"/>
  <c r="M1005" i="1"/>
  <c r="J1005" i="1"/>
  <c r="N1027" i="1"/>
  <c r="M1027" i="1"/>
  <c r="J1047" i="1"/>
  <c r="G1070" i="1"/>
  <c r="O652" i="1"/>
  <c r="O631" i="1" s="1"/>
  <c r="L724" i="1"/>
  <c r="L723" i="1" s="1"/>
  <c r="L722" i="1" s="1"/>
  <c r="L721" i="1" s="1"/>
  <c r="L720" i="1" s="1"/>
  <c r="N854" i="1"/>
  <c r="L867" i="1"/>
  <c r="L866" i="1" s="1"/>
  <c r="L865" i="1" s="1"/>
  <c r="H874" i="1"/>
  <c r="M874" i="1"/>
  <c r="J908" i="1"/>
  <c r="J907" i="1" s="1"/>
  <c r="J944" i="1"/>
  <c r="J892" i="1" s="1"/>
  <c r="G1000" i="1"/>
  <c r="L1000" i="1"/>
  <c r="G1005" i="1"/>
  <c r="I1005" i="1"/>
  <c r="L1005" i="1"/>
  <c r="K1047" i="1"/>
  <c r="G1058" i="1"/>
  <c r="N1062" i="1"/>
  <c r="M1062" i="1"/>
  <c r="G1195" i="1"/>
  <c r="G1185" i="1" s="1"/>
  <c r="K900" i="1"/>
  <c r="K893" i="1" s="1"/>
  <c r="O900" i="1"/>
  <c r="O893" i="1" s="1"/>
  <c r="N964" i="1"/>
  <c r="K971" i="1"/>
  <c r="H979" i="1"/>
  <c r="H978" i="1" s="1"/>
  <c r="H892" i="1" s="1"/>
  <c r="J990" i="1"/>
  <c r="J989" i="1" s="1"/>
  <c r="J988" i="1" s="1"/>
  <c r="J1000" i="1"/>
  <c r="J1027" i="1"/>
  <c r="I1032" i="1"/>
  <c r="M1032" i="1"/>
  <c r="L1037" i="1"/>
  <c r="G1037" i="1"/>
  <c r="G1057" i="1"/>
  <c r="J1062" i="1"/>
  <c r="H1070" i="1"/>
  <c r="J1070" i="1"/>
  <c r="N1070" i="1"/>
  <c r="G1150" i="1"/>
  <c r="N1185" i="1"/>
  <c r="H1195" i="1"/>
  <c r="H1185" i="1" s="1"/>
  <c r="M1250" i="1"/>
  <c r="G1278" i="1"/>
  <c r="G1271" i="1" s="1"/>
  <c r="J1279" i="1"/>
  <c r="J1278" i="1" s="1"/>
  <c r="J1271" i="1" s="1"/>
  <c r="G900" i="1"/>
  <c r="G893" i="1" s="1"/>
  <c r="G892" i="1" s="1"/>
  <c r="M919" i="1"/>
  <c r="K924" i="1"/>
  <c r="O924" i="1"/>
  <c r="N944" i="1"/>
  <c r="N892" i="1" s="1"/>
  <c r="K952" i="1"/>
  <c r="K951" i="1" s="1"/>
  <c r="O952" i="1"/>
  <c r="O951" i="1" s="1"/>
  <c r="O964" i="1"/>
  <c r="J964" i="1"/>
  <c r="G971" i="1"/>
  <c r="H1037" i="1"/>
  <c r="N1047" i="1"/>
  <c r="N1015" i="1" s="1"/>
  <c r="M1047" i="1"/>
  <c r="G1051" i="1"/>
  <c r="G1050" i="1" s="1"/>
  <c r="H1050" i="1"/>
  <c r="G1053" i="1"/>
  <c r="G1052" i="1" s="1"/>
  <c r="H1052" i="1"/>
  <c r="J1058" i="1"/>
  <c r="J1057" i="1"/>
  <c r="I1070" i="1"/>
  <c r="G1101" i="1"/>
  <c r="G1100" i="1" s="1"/>
  <c r="G1099" i="1" s="1"/>
  <c r="H1100" i="1"/>
  <c r="H1099" i="1" s="1"/>
  <c r="H1144" i="1"/>
  <c r="J1145" i="1"/>
  <c r="M1196" i="1"/>
  <c r="M1195" i="1" s="1"/>
  <c r="M1185" i="1" s="1"/>
  <c r="L1195" i="1"/>
  <c r="L1185" i="1" s="1"/>
  <c r="J1086" i="1"/>
  <c r="G1093" i="1"/>
  <c r="N1120" i="1"/>
  <c r="M1120" i="1"/>
  <c r="M1125" i="1"/>
  <c r="M1139" i="1"/>
  <c r="J1154" i="1"/>
  <c r="J1153" i="1" s="1"/>
  <c r="J1150" i="1" s="1"/>
  <c r="L1153" i="1"/>
  <c r="L1150" i="1" s="1"/>
  <c r="L1144" i="1" s="1"/>
  <c r="K1155" i="1"/>
  <c r="O1155" i="1"/>
  <c r="N1160" i="1"/>
  <c r="M1160" i="1"/>
  <c r="M1144" i="1" s="1"/>
  <c r="M1165" i="1"/>
  <c r="G1180" i="1"/>
  <c r="G1179" i="1" s="1"/>
  <c r="M1189" i="1"/>
  <c r="M1188" i="1" s="1"/>
  <c r="M1187" i="1" s="1"/>
  <c r="M1186" i="1" s="1"/>
  <c r="I1195" i="1"/>
  <c r="I1185" i="1" s="1"/>
  <c r="M1293" i="1"/>
  <c r="K1296" i="1"/>
  <c r="K1295" i="1" s="1"/>
  <c r="K1294" i="1" s="1"/>
  <c r="K1293" i="1" s="1"/>
  <c r="K1249" i="1" s="1"/>
  <c r="J1297" i="1"/>
  <c r="J1296" i="1" s="1"/>
  <c r="J1295" i="1" s="1"/>
  <c r="J1294" i="1" s="1"/>
  <c r="J1293" i="1" s="1"/>
  <c r="M1312" i="1"/>
  <c r="H1079" i="1"/>
  <c r="L1079" i="1"/>
  <c r="L1015" i="1" s="1"/>
  <c r="K1099" i="1"/>
  <c r="O1099" i="1"/>
  <c r="O1015" i="1" s="1"/>
  <c r="J1120" i="1"/>
  <c r="I1125" i="1"/>
  <c r="I1139" i="1"/>
  <c r="N1144" i="1"/>
  <c r="K1145" i="1"/>
  <c r="K1144" i="1" s="1"/>
  <c r="O1145" i="1"/>
  <c r="O1144" i="1" s="1"/>
  <c r="G1155" i="1"/>
  <c r="G1144" i="1" s="1"/>
  <c r="J1160" i="1"/>
  <c r="I1165" i="1"/>
  <c r="I1144" i="1" s="1"/>
  <c r="H1180" i="1"/>
  <c r="H1179" i="1" s="1"/>
  <c r="L1180" i="1"/>
  <c r="L1179" i="1" s="1"/>
  <c r="K1201" i="1"/>
  <c r="K1195" i="1" s="1"/>
  <c r="K1185" i="1" s="1"/>
  <c r="O1201" i="1"/>
  <c r="O1195" i="1" s="1"/>
  <c r="O1185" i="1" s="1"/>
  <c r="I1250" i="1"/>
  <c r="L1250" i="1"/>
  <c r="H1271" i="1"/>
  <c r="O1271" i="1"/>
  <c r="N1295" i="1"/>
  <c r="N1294" i="1" s="1"/>
  <c r="N1293" i="1" s="1"/>
  <c r="N1249" i="1" s="1"/>
  <c r="I1312" i="1"/>
  <c r="K1375" i="1"/>
  <c r="G1382" i="1"/>
  <c r="M1399" i="1"/>
  <c r="M1398" i="1" s="1"/>
  <c r="M1397" i="1" s="1"/>
  <c r="N1398" i="1"/>
  <c r="N1397" i="1" s="1"/>
  <c r="L1312" i="1"/>
  <c r="J1368" i="1"/>
  <c r="J1357" i="1" s="1"/>
  <c r="O1375" i="1"/>
  <c r="L1382" i="1"/>
  <c r="L1381" i="1" s="1"/>
  <c r="L1375" i="1" s="1"/>
  <c r="G1399" i="1"/>
  <c r="G1398" i="1" s="1"/>
  <c r="G1397" i="1" s="1"/>
  <c r="H1398" i="1"/>
  <c r="H1397" i="1" s="1"/>
  <c r="H1393" i="1" s="1"/>
  <c r="N1419" i="1"/>
  <c r="G1439" i="1"/>
  <c r="K1334" i="1"/>
  <c r="L1340" i="1"/>
  <c r="L1339" i="1" s="1"/>
  <c r="G1340" i="1"/>
  <c r="G1339" i="1" s="1"/>
  <c r="G1334" i="1" s="1"/>
  <c r="H1382" i="1"/>
  <c r="H1381" i="1" s="1"/>
  <c r="M1383" i="1"/>
  <c r="M1382" i="1" s="1"/>
  <c r="M1381" i="1" s="1"/>
  <c r="M1375" i="1" s="1"/>
  <c r="N1393" i="1"/>
  <c r="N1381" i="1" s="1"/>
  <c r="N1375" i="1" s="1"/>
  <c r="M1393" i="1"/>
  <c r="M1410" i="1"/>
  <c r="M1409" i="1" s="1"/>
  <c r="G1435" i="1"/>
  <c r="G1434" i="1" s="1"/>
  <c r="H1434" i="1"/>
  <c r="H1429" i="1" s="1"/>
  <c r="H1428" i="1" s="1"/>
  <c r="M1585" i="1"/>
  <c r="M1584" i="1" s="1"/>
  <c r="O1312" i="1"/>
  <c r="L1325" i="1"/>
  <c r="O1325" i="1"/>
  <c r="L1334" i="1"/>
  <c r="N1334" i="1"/>
  <c r="H1340" i="1"/>
  <c r="H1339" i="1" s="1"/>
  <c r="H1334" i="1" s="1"/>
  <c r="J1340" i="1"/>
  <c r="J1339" i="1" s="1"/>
  <c r="J1334" i="1" s="1"/>
  <c r="I1357" i="1"/>
  <c r="N1357" i="1"/>
  <c r="M1357" i="1"/>
  <c r="G1361" i="1"/>
  <c r="G1357" i="1" s="1"/>
  <c r="I1383" i="1"/>
  <c r="I1382" i="1" s="1"/>
  <c r="I1381" i="1" s="1"/>
  <c r="G1393" i="1"/>
  <c r="O1419" i="1"/>
  <c r="O1418" i="1" s="1"/>
  <c r="O1417" i="1" s="1"/>
  <c r="J1466" i="1"/>
  <c r="J1419" i="1" s="1"/>
  <c r="G1429" i="1"/>
  <c r="G1428" i="1" s="1"/>
  <c r="L1439" i="1"/>
  <c r="G1488" i="1"/>
  <c r="G1484" i="1" s="1"/>
  <c r="I1484" i="1"/>
  <c r="N1530" i="1"/>
  <c r="N1522" i="1" s="1"/>
  <c r="J1607" i="1"/>
  <c r="J1606" i="1" s="1"/>
  <c r="L1606" i="1"/>
  <c r="L1603" i="1" s="1"/>
  <c r="L1602" i="1" s="1"/>
  <c r="N1411" i="1"/>
  <c r="N1410" i="1" s="1"/>
  <c r="N1409" i="1" s="1"/>
  <c r="I1410" i="1"/>
  <c r="I1409" i="1" s="1"/>
  <c r="H1420" i="1"/>
  <c r="G1452" i="1"/>
  <c r="G1451" i="1" s="1"/>
  <c r="H1451" i="1"/>
  <c r="M1457" i="1"/>
  <c r="M1456" i="1" s="1"/>
  <c r="I1466" i="1"/>
  <c r="J1488" i="1"/>
  <c r="J1484" i="1" s="1"/>
  <c r="L1498" i="1"/>
  <c r="L1484" i="1" s="1"/>
  <c r="J1410" i="1"/>
  <c r="J1409" i="1" s="1"/>
  <c r="J1375" i="1" s="1"/>
  <c r="G1416" i="1"/>
  <c r="G1415" i="1" s="1"/>
  <c r="G1410" i="1" s="1"/>
  <c r="G1409" i="1" s="1"/>
  <c r="H1415" i="1"/>
  <c r="H1410" i="1" s="1"/>
  <c r="H1409" i="1" s="1"/>
  <c r="I1439" i="1"/>
  <c r="H1439" i="1"/>
  <c r="I1450" i="1"/>
  <c r="I1449" i="1"/>
  <c r="I1419" i="1" s="1"/>
  <c r="I1418" i="1" s="1"/>
  <c r="I1417" i="1" s="1"/>
  <c r="M1450" i="1"/>
  <c r="M1449" i="1"/>
  <c r="M1419" i="1" s="1"/>
  <c r="M1418" i="1" s="1"/>
  <c r="M1417" i="1" s="1"/>
  <c r="L1466" i="1"/>
  <c r="L1419" i="1" s="1"/>
  <c r="L1477" i="1"/>
  <c r="L1476" i="1" s="1"/>
  <c r="N1484" i="1"/>
  <c r="M1484" i="1"/>
  <c r="H1498" i="1"/>
  <c r="H1484" i="1" s="1"/>
  <c r="M1530" i="1"/>
  <c r="M1522" i="1" s="1"/>
  <c r="J1564" i="1"/>
  <c r="J1541" i="1" s="1"/>
  <c r="O1530" i="1"/>
  <c r="O1522" i="1" s="1"/>
  <c r="I1541" i="1"/>
  <c r="G1543" i="1"/>
  <c r="G1542" i="1" s="1"/>
  <c r="N1585" i="1"/>
  <c r="N1584" i="1" s="1"/>
  <c r="G1603" i="1"/>
  <c r="G1602" i="1" s="1"/>
  <c r="G1595" i="1" s="1"/>
  <c r="N1609" i="1"/>
  <c r="N1608" i="1" s="1"/>
  <c r="M1609" i="1"/>
  <c r="M1608" i="1" s="1"/>
  <c r="M1595" i="1" s="1"/>
  <c r="J1615" i="1"/>
  <c r="J1614" i="1" s="1"/>
  <c r="J1609" i="1" s="1"/>
  <c r="J1608" i="1" s="1"/>
  <c r="L1614" i="1"/>
  <c r="L1609" i="1" s="1"/>
  <c r="L1608" i="1" s="1"/>
  <c r="J1627" i="1"/>
  <c r="J1626" i="1" s="1"/>
  <c r="J1625" i="1" s="1"/>
  <c r="K1626" i="1"/>
  <c r="K1625" i="1" s="1"/>
  <c r="K1608" i="1" s="1"/>
  <c r="K1595" i="1" s="1"/>
  <c r="G1530" i="1"/>
  <c r="G1522" i="1" s="1"/>
  <c r="K1530" i="1"/>
  <c r="K1522" i="1" s="1"/>
  <c r="K1564" i="1"/>
  <c r="K1541" i="1" s="1"/>
  <c r="I1585" i="1"/>
  <c r="I1584" i="1" s="1"/>
  <c r="N1595" i="1"/>
  <c r="J1603" i="1"/>
  <c r="J1602" i="1" s="1"/>
  <c r="G1608" i="1"/>
  <c r="O1608" i="1"/>
  <c r="O1595" i="1" s="1"/>
  <c r="G1699" i="1"/>
  <c r="J1525" i="1"/>
  <c r="J1524" i="1" s="1"/>
  <c r="J1523" i="1" s="1"/>
  <c r="J1522" i="1" s="1"/>
  <c r="L1530" i="1"/>
  <c r="L1522" i="1" s="1"/>
  <c r="L1516" i="1" s="1"/>
  <c r="G1564" i="1"/>
  <c r="N1564" i="1"/>
  <c r="N1541" i="1" s="1"/>
  <c r="N1516" i="1" s="1"/>
  <c r="M1564" i="1"/>
  <c r="M1541" i="1" s="1"/>
  <c r="H1585" i="1"/>
  <c r="H1584" i="1" s="1"/>
  <c r="J1585" i="1"/>
  <c r="J1584" i="1" s="1"/>
  <c r="L1595" i="1"/>
  <c r="M1678" i="1"/>
  <c r="G1678" i="1"/>
  <c r="L1678" i="1"/>
  <c r="G1631" i="1"/>
  <c r="I1643" i="1"/>
  <c r="I1595" i="1" s="1"/>
  <c r="H1643" i="1"/>
  <c r="H1595" i="1" s="1"/>
  <c r="L1643" i="1"/>
  <c r="N1656" i="1"/>
  <c r="N1655" i="1" s="1"/>
  <c r="H1678" i="1"/>
  <c r="N1691" i="1"/>
  <c r="N1677" i="1" s="1"/>
  <c r="N1638" i="1"/>
  <c r="M1638" i="1"/>
  <c r="J1656" i="1"/>
  <c r="J1655" i="1" s="1"/>
  <c r="G1659" i="1"/>
  <c r="G1658" i="1" s="1"/>
  <c r="G1657" i="1" s="1"/>
  <c r="G1656" i="1" s="1"/>
  <c r="G1655" i="1" s="1"/>
  <c r="H1658" i="1"/>
  <c r="H1657" i="1" s="1"/>
  <c r="L1656" i="1"/>
  <c r="L1655" i="1" s="1"/>
  <c r="M1717" i="1"/>
  <c r="M1643" i="1"/>
  <c r="M1656" i="1"/>
  <c r="M1655" i="1" s="1"/>
  <c r="N1665" i="1"/>
  <c r="M1665" i="1"/>
  <c r="H1670" i="1"/>
  <c r="K1678" i="1"/>
  <c r="K1677" i="1" s="1"/>
  <c r="K1654" i="1" s="1"/>
  <c r="O1678" i="1"/>
  <c r="O1677" i="1" s="1"/>
  <c r="O1654" i="1" s="1"/>
  <c r="M1691" i="1"/>
  <c r="K1717" i="1"/>
  <c r="J1719" i="1"/>
  <c r="J1718" i="1" s="1"/>
  <c r="J1717" i="1" s="1"/>
  <c r="J1691" i="1"/>
  <c r="J1677" i="1" s="1"/>
  <c r="G1706" i="1"/>
  <c r="G1691" i="1" s="1"/>
  <c r="O1719" i="1"/>
  <c r="O1718" i="1" s="1"/>
  <c r="O1717" i="1" s="1"/>
  <c r="J1727" i="1"/>
  <c r="J1726" i="1" s="1"/>
  <c r="H1699" i="1"/>
  <c r="H1691" i="1" s="1"/>
  <c r="L1699" i="1"/>
  <c r="L1691" i="1" s="1"/>
  <c r="I1717" i="1"/>
  <c r="G1719" i="1"/>
  <c r="G1718" i="1" s="1"/>
  <c r="G1717" i="1" s="1"/>
  <c r="H1719" i="1"/>
  <c r="H1718" i="1" s="1"/>
  <c r="L1719" i="1"/>
  <c r="L1718" i="1" s="1"/>
  <c r="L1727" i="1"/>
  <c r="L1726" i="1" s="1"/>
  <c r="H1729" i="1"/>
  <c r="H1728" i="1" s="1"/>
  <c r="H1727" i="1" s="1"/>
  <c r="H1726" i="1" s="1"/>
  <c r="H1794" i="1"/>
  <c r="G1794" i="1" s="1"/>
  <c r="H1516" i="1" l="1"/>
  <c r="L1418" i="1"/>
  <c r="L1417" i="1" s="1"/>
  <c r="M1015" i="1"/>
  <c r="J1595" i="1"/>
  <c r="J1516" i="1" s="1"/>
  <c r="K1516" i="1"/>
  <c r="O1516" i="1"/>
  <c r="I1015" i="1"/>
  <c r="J1249" i="1"/>
  <c r="K482" i="1"/>
  <c r="N294" i="1"/>
  <c r="I12" i="1"/>
  <c r="J1418" i="1"/>
  <c r="J1417" i="1" s="1"/>
  <c r="G1249" i="1"/>
  <c r="H420" i="1"/>
  <c r="G526" i="1"/>
  <c r="G525" i="1" s="1"/>
  <c r="L124" i="1"/>
  <c r="M1516" i="1"/>
  <c r="H1249" i="1"/>
  <c r="M294" i="1"/>
  <c r="J1654" i="1"/>
  <c r="H1677" i="1"/>
  <c r="M1677" i="1"/>
  <c r="M1654" i="1" s="1"/>
  <c r="I1516" i="1"/>
  <c r="I1249" i="1"/>
  <c r="G1047" i="1"/>
  <c r="G1015" i="1" s="1"/>
  <c r="G864" i="1" s="1"/>
  <c r="I864" i="1"/>
  <c r="J743" i="1"/>
  <c r="J742" i="1" s="1"/>
  <c r="H743" i="1"/>
  <c r="H742" i="1" s="1"/>
  <c r="M526" i="1"/>
  <c r="M525" i="1" s="1"/>
  <c r="M482" i="1" s="1"/>
  <c r="L294" i="1"/>
  <c r="H183" i="1"/>
  <c r="H167" i="1" s="1"/>
  <c r="H124" i="1" s="1"/>
  <c r="H12" i="1" s="1"/>
  <c r="N12" i="1"/>
  <c r="L1717" i="1"/>
  <c r="L1654" i="1"/>
  <c r="N1654" i="1"/>
  <c r="H1450" i="1"/>
  <c r="H1449" i="1"/>
  <c r="H1419" i="1" s="1"/>
  <c r="H1418" i="1" s="1"/>
  <c r="H1417" i="1" s="1"/>
  <c r="I1375" i="1"/>
  <c r="N1418" i="1"/>
  <c r="N1417" i="1" s="1"/>
  <c r="O1249" i="1"/>
  <c r="M1249" i="1"/>
  <c r="O892" i="1"/>
  <c r="O864" i="1" s="1"/>
  <c r="O741" i="1" s="1"/>
  <c r="K1015" i="1"/>
  <c r="I794" i="1"/>
  <c r="I742" i="1" s="1"/>
  <c r="I741" i="1" s="1"/>
  <c r="O482" i="1"/>
  <c r="M794" i="1"/>
  <c r="M742" i="1" s="1"/>
  <c r="M741" i="1" s="1"/>
  <c r="L743" i="1"/>
  <c r="L742" i="1" s="1"/>
  <c r="L741" i="1" s="1"/>
  <c r="G420" i="1"/>
  <c r="G806" i="1"/>
  <c r="G794" i="1" s="1"/>
  <c r="G742" i="1" s="1"/>
  <c r="J556" i="1"/>
  <c r="H358" i="1"/>
  <c r="H345" i="1" s="1"/>
  <c r="H344" i="1" s="1"/>
  <c r="O294" i="1"/>
  <c r="O11" i="1" s="1"/>
  <c r="O1785" i="1" s="1"/>
  <c r="G183" i="1"/>
  <c r="G167" i="1" s="1"/>
  <c r="G124" i="1" s="1"/>
  <c r="G12" i="1" s="1"/>
  <c r="N482" i="1"/>
  <c r="M12" i="1"/>
  <c r="H1717" i="1"/>
  <c r="H1656" i="1"/>
  <c r="H1655" i="1" s="1"/>
  <c r="H1654" i="1" s="1"/>
  <c r="L1677" i="1"/>
  <c r="G1450" i="1"/>
  <c r="G1449" i="1"/>
  <c r="G1419" i="1" s="1"/>
  <c r="G1418" i="1" s="1"/>
  <c r="G1417" i="1" s="1"/>
  <c r="H1375" i="1"/>
  <c r="J1144" i="1"/>
  <c r="J1015" i="1" s="1"/>
  <c r="J864" i="1" s="1"/>
  <c r="K892" i="1"/>
  <c r="K864" i="1" s="1"/>
  <c r="L864" i="1"/>
  <c r="M864" i="1"/>
  <c r="N864" i="1"/>
  <c r="N741" i="1" s="1"/>
  <c r="K777" i="1"/>
  <c r="H482" i="1"/>
  <c r="L631" i="1"/>
  <c r="J526" i="1"/>
  <c r="J525" i="1" s="1"/>
  <c r="J482" i="1" s="1"/>
  <c r="J345" i="1"/>
  <c r="J344" i="1" s="1"/>
  <c r="J294" i="1" s="1"/>
  <c r="G631" i="1"/>
  <c r="G482" i="1" s="1"/>
  <c r="J211" i="1"/>
  <c r="J210" i="1" s="1"/>
  <c r="J167" i="1"/>
  <c r="J124" i="1" s="1"/>
  <c r="J12" i="1" s="1"/>
  <c r="L482" i="1"/>
  <c r="G358" i="1"/>
  <c r="M210" i="1"/>
  <c r="J722" i="1"/>
  <c r="J721" i="1" s="1"/>
  <c r="J720" i="1" s="1"/>
  <c r="K12" i="1"/>
  <c r="K11" i="1" s="1"/>
  <c r="K1785" i="1" s="1"/>
  <c r="G1677" i="1"/>
  <c r="G1654" i="1" s="1"/>
  <c r="G1541" i="1"/>
  <c r="G1516" i="1" s="1"/>
  <c r="G1381" i="1"/>
  <c r="G1375" i="1" s="1"/>
  <c r="L1249" i="1"/>
  <c r="H1047" i="1"/>
  <c r="H1015" i="1" s="1"/>
  <c r="H864" i="1" s="1"/>
  <c r="K742" i="1"/>
  <c r="K741" i="1" s="1"/>
  <c r="H294" i="1"/>
  <c r="L525" i="1"/>
  <c r="G345" i="1"/>
  <c r="G344" i="1" s="1"/>
  <c r="G294" i="1" s="1"/>
  <c r="N722" i="1"/>
  <c r="N721" i="1" s="1"/>
  <c r="N720" i="1" s="1"/>
  <c r="I482" i="1"/>
  <c r="L12" i="1"/>
  <c r="O1791" i="1" l="1"/>
  <c r="O1789" i="1"/>
  <c r="O7" i="1"/>
  <c r="H741" i="1"/>
  <c r="H11" i="1" s="1"/>
  <c r="H1785" i="1" s="1"/>
  <c r="J741" i="1"/>
  <c r="J11" i="1" s="1"/>
  <c r="J1785" i="1" s="1"/>
  <c r="G11" i="1"/>
  <c r="G1785" i="1" s="1"/>
  <c r="G741" i="1"/>
  <c r="N11" i="1"/>
  <c r="N1785" i="1" s="1"/>
  <c r="I11" i="1"/>
  <c r="I1785" i="1" s="1"/>
  <c r="K1791" i="1"/>
  <c r="K1789" i="1"/>
  <c r="K7" i="1"/>
  <c r="M11" i="1"/>
  <c r="M1785" i="1" s="1"/>
  <c r="L11" i="1"/>
  <c r="L1785" i="1" s="1"/>
  <c r="H1789" i="1" l="1"/>
  <c r="H1796" i="1"/>
  <c r="H1791" i="1"/>
  <c r="H7" i="1"/>
  <c r="H1798" i="1"/>
  <c r="J1791" i="1"/>
  <c r="J1789" i="1"/>
  <c r="J7" i="1"/>
  <c r="N1791" i="1"/>
  <c r="N1789" i="1"/>
  <c r="N7" i="1"/>
  <c r="L1789" i="1"/>
  <c r="L1791" i="1"/>
  <c r="L7" i="1"/>
  <c r="G1796" i="1"/>
  <c r="G1791" i="1"/>
  <c r="G1789" i="1"/>
  <c r="G7" i="1"/>
  <c r="G1798" i="1"/>
  <c r="M1791" i="1"/>
  <c r="M1789" i="1"/>
  <c r="M7" i="1"/>
  <c r="I1796" i="1"/>
  <c r="I1791" i="1"/>
  <c r="I1789" i="1"/>
  <c r="I7" i="1"/>
  <c r="I1798" i="1"/>
</calcChain>
</file>

<file path=xl/sharedStrings.xml><?xml version="1.0" encoding="utf-8"?>
<sst xmlns="http://schemas.openxmlformats.org/spreadsheetml/2006/main" count="7714" uniqueCount="1056">
  <si>
    <t>Приложение 4</t>
  </si>
  <si>
    <t>к решению сессии Совета депутатов Искитимского района Новосибирской области</t>
  </si>
  <si>
    <t>"О бюджете Искитимского района Новосибирской области на 2026 год</t>
  </si>
  <si>
    <t>и пановый период 2027 и 2028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</si>
  <si>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2026  ГОД И ПЛАНОВЫЙ ПЕРИОД 2027  И 2028  ГОДОВ</t>
  </si>
  <si>
    <t>(тыс.руб.)</t>
  </si>
  <si>
    <t>Наименование</t>
  </si>
  <si>
    <t>Гл Рсп</t>
  </si>
  <si>
    <t>раздел</t>
  </si>
  <si>
    <t>подраздел</t>
  </si>
  <si>
    <t>целевая статья</t>
  </si>
  <si>
    <t>вид</t>
  </si>
  <si>
    <t>Сумма</t>
  </si>
  <si>
    <t>2026 год</t>
  </si>
  <si>
    <t>Расходы за счет дотации и собственных доходов</t>
  </si>
  <si>
    <t>Расходы за счет субвенций и субсидий</t>
  </si>
  <si>
    <t>2027 год</t>
  </si>
  <si>
    <t>2028 год</t>
  </si>
  <si>
    <t>администрация Искитимского района Новосибирской области</t>
  </si>
  <si>
    <t>Общегосударственные вопросы</t>
  </si>
  <si>
    <t> 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</si>
  <si>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</si>
  <si>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</si>
  <si>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02 </t>
  </si>
  <si>
    <t>Непрограммные направления бюджета района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</si>
  <si>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</si>
  <si>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</si>
  <si>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</si>
  <si>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</si>
  <si>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</si>
  <si>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за счет средств резервного фонда Правительства Новосибирской области</t>
  </si>
  <si>
    <t>99.0.00.20540</t>
  </si>
  <si>
    <t>Обеспечение сбалансированности местных бюджетов</t>
  </si>
  <si>
    <t>99.0.00.70510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</si>
  <si>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</si>
  <si>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</si>
  <si>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</si>
  <si>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Расходы на выплаты по оплате труда и содержание аппарата управления представительного органа местного самоуправления</t>
  </si>
  <si>
    <t>99.0.00.01990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</si>
  <si>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</si>
  <si>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</si>
  <si>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</si>
  <si>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</si>
  <si>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Председатель представительного органа муниципального образования</t>
  </si>
  <si>
    <t>99.0.00.04110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</si>
  <si>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</si>
  <si>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</si>
  <si>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 xml:space="preserve">Расходы на выплаты по оплате труда работников государственных (муниципальных) органов </t>
  </si>
  <si>
    <t>99.0.00.00110</t>
  </si>
  <si>
    <t>100</t>
  </si>
  <si>
    <t>120</t>
  </si>
  <si>
    <t>Расходы на обеспечение функций государственных (муниципальных) органов</t>
  </si>
  <si>
    <t>99.0.00.00190</t>
  </si>
  <si>
    <t>Образование и организация деятельности комиссий по делам несовершеннолетних и защите их прав</t>
  </si>
  <si>
    <t>99.0.00.70159</t>
  </si>
  <si>
    <t>99.0.7015</t>
  </si>
  <si>
    <t>Уплата налогов, сборов и иных обязательных  платежей в бюджеты бюджетной системы Российской Федерации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</si>
  <si>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</si>
  <si>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99.0.00.70180</t>
  </si>
  <si>
    <t>Решение вопросов в сфере административных правонарушений</t>
  </si>
  <si>
    <t>99.0.00.70190</t>
  </si>
  <si>
    <t>Межбюджетные трансферты</t>
  </si>
  <si>
    <t>500</t>
  </si>
  <si>
    <t>Субвенции</t>
  </si>
  <si>
    <t>530</t>
  </si>
  <si>
    <t>Уведомительная регистрация коллективных договоров, территориальных соглашений и территориальных отраслевых (межотраслевых) соглашений</t>
  </si>
  <si>
    <t>99.0.00.70210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</si>
  <si>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</si>
  <si>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</si>
  <si>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</si>
  <si>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99.0.00.70289</t>
  </si>
  <si>
    <t>700</t>
  </si>
  <si>
    <t>Софинансироапние расходов в 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бюджета района</t>
  </si>
  <si>
    <t>99.0.00.S0510</t>
  </si>
  <si>
    <t>Cудебная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</si>
  <si>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</si>
  <si>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</si>
  <si>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99.0.00.51200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</si>
  <si>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</si>
  <si>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</si>
  <si>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</si>
  <si>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</si>
  <si>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 и его заместители</t>
  </si>
  <si>
    <t>99.0.00.08110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</si>
  <si>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</si>
  <si>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</si>
  <si>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</si>
  <si>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</si>
  <si>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</si>
  <si>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99.0.0610</t>
  </si>
  <si>
    <t>Специальные расходы</t>
  </si>
  <si>
    <t>Резервные фонды</t>
  </si>
  <si>
    <t>11</t>
  </si>
  <si>
    <t>Резервные фонды местных администраций</t>
  </si>
  <si>
    <t>99.0.00.20550</t>
  </si>
  <si>
    <t>Резервные средства</t>
  </si>
  <si>
    <t>Другие общегосударственные вопросы</t>
  </si>
  <si>
    <t>13</t>
  </si>
  <si>
    <t>Муниципальная программа "Развитие архивного дела в Искитимском районе Новосибирской области"</t>
  </si>
  <si>
    <t>17.0.00.00000</t>
  </si>
  <si>
    <t>Основное мероприятие: "Обеспечение оптимальных условий хранения документов Архивного фонда Искитимского района и других архивных документов"</t>
  </si>
  <si>
    <t>17.0.01.00000</t>
  </si>
  <si>
    <t>Обеспечение оптимальных условий хранения документов Архивного фонда Искитимского района и других архивных документов</t>
  </si>
  <si>
    <t>17.0.01.06010</t>
  </si>
  <si>
    <t>Основное мероприятие: "Повышение качества и доступности услуг в сфере архивного дела"</t>
  </si>
  <si>
    <t>17.0.02.00000</t>
  </si>
  <si>
    <t>Повышение качества и доступности услуг в сфере архивного дела</t>
  </si>
  <si>
    <t>17.0.02.06260</t>
  </si>
  <si>
    <t>Муниципальная программа "Поддержка общественных инициатив, социально ориентированных некоммерческих организаций и развития институтов гражданского общества в Искитимском районе"</t>
  </si>
  <si>
    <t>18.0.00.00000</t>
  </si>
  <si>
    <t>Основное мероприятие: "Стимулирование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района"</t>
  </si>
  <si>
    <t>18.0.01.00000</t>
  </si>
  <si>
    <t>Стимулирование и поддержка СО НКО и физических лиц в деятельности по реализации социально значимых проектов и программ на территории Искитимского района</t>
  </si>
  <si>
    <t>18.0.01.06270</t>
  </si>
  <si>
    <t>Социальное обеспечение и иные выплаты населению</t>
  </si>
  <si>
    <t>Иные выплаты населению</t>
  </si>
  <si>
    <t>Основное мероприятие: "Обеспечение информационной и консультационной помощи СО НКО и социально активных граждан, ведущим свою общественную деятельность на территории Искитимского района, выявление лучших практик СО НКО"</t>
  </si>
  <si>
    <t>18.0.02.00000</t>
  </si>
  <si>
    <t>Обеспечение информационной и консультационной помощи СО НКО и социально активных граждан, ведущих свою общественную деятельность на территории Искитимского района</t>
  </si>
  <si>
    <t>18.0.02.06280</t>
  </si>
  <si>
    <t>Премии и гранты</t>
  </si>
  <si>
    <t>Основное мероприятие: "Повышение общественной активности граждан через создание СО НКО на территории района"</t>
  </si>
  <si>
    <t>18.0.03.00000</t>
  </si>
  <si>
    <t>Повышение общественной активности граждан через создание СО НКО на территории района</t>
  </si>
  <si>
    <t>18.0.03.06290</t>
  </si>
  <si>
    <t>Основное мероприятие: "Организационная поддержка традиционных ветеранских, женских, молодежных, РЦОИ и иных общественных объединений и социально ориентированных некоммерческих организаций и проведении значимых мероприятий"</t>
  </si>
  <si>
    <t>18.0.04.00000</t>
  </si>
  <si>
    <t>Организационная поддержка традиционных ветеранских, женских, молодежных, ресурсных центров и иных общественных объединений и социально ориентированных некоммерческих организаций в проведении значимых мероприятий</t>
  </si>
  <si>
    <t>18.0.04.06300</t>
  </si>
  <si>
    <t>Основное мероприятие: "Совершенствование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района"</t>
  </si>
  <si>
    <t>18.0.05.00000</t>
  </si>
  <si>
    <t>Совершенствование механизмов взаимодействия органов местного самоуправления Искитимского района, институтов гражданского общества и СО НКО в развитии принципов государственно-общественного управления и привлечении институтов гражданского общества к решению вопросов социально-экономического развития района</t>
  </si>
  <si>
    <t>18.0.05.06310</t>
  </si>
  <si>
    <t>Муниципальная программа "Развитие и поддержка территориального общественного самоуправления в Искитимском районе"</t>
  </si>
  <si>
    <t>22.0.00.00000</t>
  </si>
  <si>
    <t>Основное мероприятие: "Организация мероприятий, направленных на активизацию деятельности ТОС"</t>
  </si>
  <si>
    <t>22.0.01.00000</t>
  </si>
  <si>
    <t>Реализация территориального общественного самоуправления</t>
  </si>
  <si>
    <t>22.0.01.70610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</si>
  <si>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</si>
  <si>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</si>
  <si>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 расходов по реализации территориального общественного самоуправления  за счет средств бюджета района</t>
  </si>
  <si>
    <t>22.0.01.S0610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</si>
  <si>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</si>
  <si>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</si>
  <si>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Исполнение судебных актов</t>
  </si>
  <si>
    <t>Выполнение других обязательств государства</t>
  </si>
  <si>
    <t>99.0.00.00920</t>
  </si>
  <si>
    <t>5100-депутатские</t>
  </si>
  <si>
    <t>Расходы на 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</si>
  <si>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99.0.00.24590</t>
  </si>
  <si>
    <t>Расходы на выплаты персоналу государственыых (муниципальных) учреждений</t>
  </si>
  <si>
    <t>110</t>
  </si>
  <si>
    <t>Социальные выплаты гражданам, кроме публичных нормативных социальных выплат</t>
  </si>
  <si>
    <t>Осуществление государственных полномочий по проведению Всероссийской переписи населения 2020 года</t>
  </si>
  <si>
    <t>99.0.00.54690</t>
  </si>
  <si>
    <t>Расходы на организацию материально-технического обеспечения, приобретение услуг, информирования населения при подготовке к проведению общероссийского голосования по вопросу одобрения изменений в Конституцию Российской Федерации</t>
  </si>
  <si>
    <t>99.0.W0.08320</t>
  </si>
  <si>
    <t>Расходы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</si>
  <si>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99.0.W0.58530</t>
  </si>
  <si>
    <t>Национальная оборона</t>
  </si>
  <si>
    <t>02</t>
  </si>
  <si>
    <t>Мобилизационная 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</si>
  <si>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</si>
  <si>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</si>
  <si>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</si>
  <si>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</si>
  <si>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</si>
  <si>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порядка"</t>
  </si>
  <si>
    <t>12.0.00.00000</t>
  </si>
  <si>
    <t>Основное мероприятие:"Обеспечение первичных мер пожарной безопасности в границах муниципального района и за границами сельских населенных пунктов Искитимского района"</t>
  </si>
  <si>
    <t>12.0.01.00000</t>
  </si>
  <si>
    <t>Поощрение добровольных пожарных по итогам весенне-летнего пожароопасного периода</t>
  </si>
  <si>
    <t>12.0.01.06401</t>
  </si>
  <si>
    <t>Основное мероприятие: "Повышение уровня культуры населения и безопасности жизнедеятельности в быту и на природе"</t>
  </si>
  <si>
    <t>12.0.02.00000</t>
  </si>
  <si>
    <t>Приобретение и распространение агитационного материала</t>
  </si>
  <si>
    <t>12.0.02.06350</t>
  </si>
  <si>
    <t>Основное мероприятие: "Повышение безопасности населения Искитимского района путем внедрения аппаратно-программного комплекса "Безопасный город"</t>
  </si>
  <si>
    <t>12.0.03.00000</t>
  </si>
  <si>
    <t>Обучение персонала системы-112 и АПК "Безопасный город"</t>
  </si>
  <si>
    <t>12.0.03.06360</t>
  </si>
  <si>
    <t>Поддержание в исправном состоянии техническое состояние ЕДДС, Системы 112 на базе ЕДДС и АПК "Безопасный город"</t>
  </si>
  <si>
    <t>12.0.03.06370</t>
  </si>
  <si>
    <t>Поддержание в исправном состоянии муниципальной системы звукового оповещения</t>
  </si>
  <si>
    <t>12.0.03.06390</t>
  </si>
  <si>
    <t>Расходы на обеспечение деятельности (оказание услуг) государственных (муниципальных) учреждений в области обеспечения безопасности жизнедеятельности населения</t>
  </si>
  <si>
    <t>12.0.03.47590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</si>
  <si>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</si>
  <si>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12.0.03.70510</t>
  </si>
  <si>
    <t>Расходы на выплаты персоналу казенных учреждений</t>
  </si>
  <si>
    <t>Основное мероприятие:"Обеспечение безопасности в местах неорганизованного отдыха людей на водных объектах"</t>
  </si>
  <si>
    <t>12.0.04.00000</t>
  </si>
  <si>
    <t>Организация функционирования спасательных постов, приобретение и распространение агитационного материала, запрещающих знаков и информационных щитов</t>
  </si>
  <si>
    <t>12.0.04.06380</t>
  </si>
  <si>
    <t>Приобретение и распространение агитационного материала, запрещающих знаков и информационных щитов</t>
  </si>
  <si>
    <t>12.0.04.06400</t>
  </si>
  <si>
    <t>Софинансирование расходов в рамках реализации мероприятий по обеспечению безопасного отдыха людей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 за счет средств бюджета района</t>
  </si>
  <si>
    <t>12.0.04.S0940</t>
  </si>
  <si>
    <t>Основное мероприятие: "Развитие системы информационного обеспечения населения в местах массового пребывания людей"</t>
  </si>
  <si>
    <t>12.0.05.00000</t>
  </si>
  <si>
    <t>Разработка и приобретение методического, агитационного материала, информационных буклетов</t>
  </si>
  <si>
    <t>12.0.05.06390</t>
  </si>
  <si>
    <t xml:space="preserve">Муниципальная программа "Профилактика терроризма, экстремизма и неонацизма, минимизация и (или) ликвидация последствий их проявлений на территории Искитимского муниципального района Новосибирской области" </t>
  </si>
  <si>
    <t>25.0.00.00000</t>
  </si>
  <si>
    <t>Основное мероприятие: "Приобретение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неонацизма"</t>
  </si>
  <si>
    <t>25.0.01.00000</t>
  </si>
  <si>
    <t>Приобретение и распространение информационных материалов по профилактике терроризма, экстремизма и неонацизма, а также минимизации и (или) ликвидации проявлений терроризма, экстремизма и неонацизма</t>
  </si>
  <si>
    <t>25.0.01.25010</t>
  </si>
  <si>
    <t>Мероприяти по созданию и поддержанию в постоянной готовности муниципальной системы оповещения и информирования населения о чрезвычайной ситуации</t>
  </si>
  <si>
    <t>99.0.00.06430</t>
  </si>
  <si>
    <t>Обеспечение первичных мер пожарной безопасности</t>
  </si>
  <si>
    <t>99.0.00.06450</t>
  </si>
  <si>
    <t>99.0.00.47590</t>
  </si>
  <si>
    <t>09</t>
  </si>
  <si>
    <t>Обеспечение пожарной безопасности</t>
  </si>
  <si>
    <t>Муниципальная программа «Защита населения и территории Искитимского района от чрезвычайных ситуаций, обеспечение пожарной безопасности и безопасности людей на водных объектах и обеспечение общественного порядка на период 2018-2020 годы"</t>
  </si>
  <si>
    <t>Основное мероприятие:"Разработка и внедрение технических и организационных мероприятий в области обеспечения пожарной безопасности на территории Искитимского района"</t>
  </si>
  <si>
    <t>Реализация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</t>
  </si>
  <si>
    <t>12.0.01.70330</t>
  </si>
  <si>
    <t>Иные межбюджетные трансферты</t>
  </si>
  <si>
    <t>Софинансирование расходов в рамках реализации мероприятий по обеспечению автономными дымовыми пожарными извещателями жилых помещений, в которых проживают  семьи, находящиеся в опасном  социальном положении и имеющие несовершеннолетних детей, а также малоподвижные одинокие пенсионеры и инвалиды в рамках государственной программы Новосибирской области "Обеспечение безопасности жизнедеятельности населения Новосибирской области" за счет средств бюджета района</t>
  </si>
  <si>
    <t>12.0.01.S0330</t>
  </si>
  <si>
    <t>Национальная  экономика</t>
  </si>
  <si>
    <t>Сельское хозяйство и рыболовство</t>
  </si>
  <si>
    <t>Мероприятия в области сельского хозяйства</t>
  </si>
  <si>
    <t>99.0.00.06020</t>
  </si>
  <si>
    <t>300</t>
  </si>
  <si>
    <t>350</t>
  </si>
  <si>
    <t>360</t>
  </si>
  <si>
    <t>Организация мероприятий при осуществлении деятельности по обращению с животными без владельцев за счет средств бюджета района</t>
  </si>
  <si>
    <t>99.0.00.00160</t>
  </si>
  <si>
    <t>Организация мероприятий при осуществлении деятельности по обращению с животными без владельцев</t>
  </si>
  <si>
    <t>99.0.00.70160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</si>
  <si>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</si>
  <si>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99.0.00.L5990</t>
  </si>
  <si>
    <t>Водное хозяйство</t>
  </si>
  <si>
    <t>Поддержание безопасного технического состояния гидротехнических сооружений Новосибирской области</t>
  </si>
  <si>
    <t>99.0.00.70860</t>
  </si>
  <si>
    <t>Субсидии</t>
  </si>
  <si>
    <t>520</t>
  </si>
  <si>
    <t xml:space="preserve">Транспорт                                                            </t>
  </si>
  <si>
    <t>08</t>
  </si>
  <si>
    <t>Муниципальная программа "Обеспечение доступности услуг общественного пассажирского транспорта для населения Искитимского района Новосибирской области"</t>
  </si>
  <si>
    <t>26.0.00.00000</t>
  </si>
  <si>
    <t>Основное мероприятие: "Приобретение автобусов в целях обновления подвижного состава общественного пассажирского транспорта, осуществляющего пассажирские перевозки на маршрутах регулярных перевозок по регулируемым тарифам"</t>
  </si>
  <si>
    <t>26.0.01.00000</t>
  </si>
  <si>
    <t>Расходы на закупку автотранспортных средств</t>
  </si>
  <si>
    <t>26.0.01.06040</t>
  </si>
  <si>
    <t>Отдельные мероприятия в области автомобильного транспорта</t>
  </si>
  <si>
    <t>99.0.00.06030</t>
  </si>
  <si>
    <t>800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</si>
  <si>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</si>
  <si>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</si>
  <si>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250-трансп карты</t>
  </si>
  <si>
    <t xml:space="preserve">Расходы на закупку автотранспортных средств </t>
  </si>
  <si>
    <t>99.0.00.06040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</si>
  <si>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</si>
  <si>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99.0.00.70170</t>
  </si>
  <si>
    <t>Осуществление полномочий по организации регулярных перевозок пассажиров и багажа по муниципальным маршрутам</t>
  </si>
  <si>
    <t>99.0.00.71100</t>
  </si>
  <si>
    <t>Софинансирование расходов на 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 за счет средств бюджета района</t>
  </si>
  <si>
    <t>99.0.00.S0170</t>
  </si>
  <si>
    <t>Софинансирование расходов на осуществление полномочий по организации регулярных перевозок пассажиров и багажа по муниципальным маршрутам за счет средств бюджета района</t>
  </si>
  <si>
    <t>99.0.00.S1100</t>
  </si>
  <si>
    <t>Дорожное хозяйство (дорожные фонды)</t>
  </si>
  <si>
    <t>Муниципальная программа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</si>
  <si>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>02.0.00.00000</t>
  </si>
  <si>
    <t>Основное мероприятие: "Строительство и реконструкция автомобильных дорог общего пользования местного значения муниципального района и искусственных сооружений на них"</t>
  </si>
  <si>
    <t>02.0.01.00000</t>
  </si>
  <si>
    <t>Мероприятия в области строительства и реконструкция автомобильных дорог общего пользования местного значения муниципального района и искусственных сооружений на них</t>
  </si>
  <si>
    <t>02.0.01.9Д110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</si>
  <si>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</si>
  <si>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</si>
  <si>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</si>
  <si>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</si>
  <si>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</si>
  <si>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02.0.01.9Д160</t>
  </si>
  <si>
    <t>540</t>
  </si>
  <si>
    <t>Софинансирование расходов для обеспечения устойчивого функционирования автомобильных дорог  местного значения и искусственных сооружений на них, а также улично-дорожной сети за счет средств бюджета района</t>
  </si>
  <si>
    <t>02.0.01.SД160</t>
  </si>
  <si>
    <t>Основное мероприятие: "Реконструкция, капитальный ремонт, ремонт и содержание автомобильных дорог общего пользования местного значения поселений и исксственных сооружений на них"</t>
  </si>
  <si>
    <t>02.0.02.00000</t>
  </si>
  <si>
    <t>02.0.02.9Д160</t>
  </si>
  <si>
    <t>Расходы на реконструкцию, капитальный ремонт, ремонт и содержание автомобильных дорог общего пользования местного значения поселений и исксственных сооружений на них за счет средств бюджета района</t>
  </si>
  <si>
    <t>02.0.02.9Д190</t>
  </si>
  <si>
    <t>02.0.02.SД160</t>
  </si>
  <si>
    <t>Основное мероприятие: "Капитальный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них"</t>
  </si>
  <si>
    <t>02.0.03.00000</t>
  </si>
  <si>
    <t>02.0.03.9Д160</t>
  </si>
  <si>
    <t>02.0.03.SД160</t>
  </si>
  <si>
    <t>Капитальный ремонт, ремонт и содержание автомобильных дорог общего пользования местного значения муниципального района и искусственных сооружений на них за счет средств бюджета района</t>
  </si>
  <si>
    <t>02.0.03.9Д120</t>
  </si>
  <si>
    <t>Разработка проекта организации дорожного движения</t>
  </si>
  <si>
    <t>99.0.00.06330</t>
  </si>
  <si>
    <t>Расходы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Искитимского района</t>
  </si>
  <si>
    <t>99.0.00.09000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</si>
  <si>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</si>
  <si>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</si>
  <si>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 xml:space="preserve">Устойчивое функционирование автомобильных дорог  местного значения и искусственных сооружений на них, а также улично-дорожной сети </t>
  </si>
  <si>
    <t>99.0.00.70760</t>
  </si>
  <si>
    <t>99.0.00.S0760</t>
  </si>
  <si>
    <t>Софинансирование расходов на 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за счет средств бюджета района</t>
  </si>
  <si>
    <t>99.0.00.S9860</t>
  </si>
  <si>
    <t>Связь и информатика</t>
  </si>
  <si>
    <t>Реализация мероприятий регионального проекта "Информационная инфраструктура"</t>
  </si>
  <si>
    <t>99.0.D2.00000</t>
  </si>
  <si>
    <t xml:space="preserve"> Модернизация и развитие инфраструктуры связи на территории Новосибирской области</t>
  </si>
  <si>
    <t>99.0.D2.70570</t>
  </si>
  <si>
    <t>99.0.00.70570</t>
  </si>
  <si>
    <t>Софинансирование расходов по модернизации и развитию инфраструктуры связи за счет средств бюджета района</t>
  </si>
  <si>
    <t>99.0.D2.S0570</t>
  </si>
  <si>
    <t>99.0.00.S0570</t>
  </si>
  <si>
    <t>Другие вопросы в области национальной экономики</t>
  </si>
  <si>
    <t>Муниципальная программа "Развитие малого и среднего предпринимательства в Искитимском районе"</t>
  </si>
  <si>
    <t>01.0.00.00000</t>
  </si>
  <si>
    <t>Основное мероприятие:"Освещение в средствах массовой информации передового опыта развития малого и среднего предпринимательства, и отдельных субъектов малого и среднего предпринимательства, которые вносят значительный вклад в развитие района"</t>
  </si>
  <si>
    <t>01.0.01.00000</t>
  </si>
  <si>
    <t>Освещение в средствах массовой информации передового опыта развития малого и среднего предпринимательства, организация и проведение конкурсов среди субъектов малого и среднего предпринимательства</t>
  </si>
  <si>
    <t>01.0.01.06240</t>
  </si>
  <si>
    <t>01.0.01.06010</t>
  </si>
  <si>
    <t>Основное мероприятие:"Финансовая поддержка субъектов малого и среднего предпринимательства"</t>
  </si>
  <si>
    <t>01.0.02.00000</t>
  </si>
  <si>
    <t>Финансовая поддержка субъектов малого и среднего предпринимательства</t>
  </si>
  <si>
    <t>01.0.02.06270</t>
  </si>
  <si>
    <t>Развитие малого и среднего предпринимательства</t>
  </si>
  <si>
    <t>01.0.02.70690</t>
  </si>
  <si>
    <t>Иные закупки товаров, работ и услуг для государственных (муниципальных) нужд</t>
  </si>
  <si>
    <t>Основное мероприятие: "Привлечение субъектов малого и среднего предпринимательства к участию в конкурсе профессионального мастерства"</t>
  </si>
  <si>
    <t>01.0.03.00000</t>
  </si>
  <si>
    <t>Привлечение субъектов малого и среднего предпринимательства к участию в конкурсе профессионального мастерства</t>
  </si>
  <si>
    <t>01.0.03.06290</t>
  </si>
  <si>
    <t>Муниципальная программа "Развитие туризма в Искитимском районе"</t>
  </si>
  <si>
    <t>05.0.00.00000</t>
  </si>
  <si>
    <t>Основное мероприятие: "Подготовка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СМИ"</t>
  </si>
  <si>
    <t>05.0.01.00000</t>
  </si>
  <si>
    <t>Подготовка информационных материалов о туристском потенциале Искитимского района: каталогов, тематических брошюр, путеводителей, туристских карт, сувенирной продукции, публикаций для СМИ</t>
  </si>
  <si>
    <t>05.0.01.05010</t>
  </si>
  <si>
    <t>Основное мероприятие: "Организация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туризма"</t>
  </si>
  <si>
    <t>05.0.02.00000</t>
  </si>
  <si>
    <t>Организация и проведение научно-практических конференций, семинаров, форумов, круглых столов, деловых встреч, посвященных вопросам развития туризма в Искитимском районе  и межрегионального взаимодействия в сфере внутреннего и въездного туризма</t>
  </si>
  <si>
    <t>05.0.02.05020</t>
  </si>
  <si>
    <t>Основное мероприятие: "Продвижение и создание новых туристских событий в Искитимском районе"</t>
  </si>
  <si>
    <t>05.0.03.00000</t>
  </si>
  <si>
    <t>Продвижение и создание новых туристских событий в Искитимском районе</t>
  </si>
  <si>
    <t>05.0.03.05030</t>
  </si>
  <si>
    <t>Муниципальная программа "Повышение инвестиционной привлекательности
Искитимского района"</t>
  </si>
  <si>
    <t>09.0.00.00000</t>
  </si>
  <si>
    <t>Основное мероприятие: "Привлечение инвестиций на территорию района, оказание мер муниципальной поддержки инвестиционной деятельности"</t>
  </si>
  <si>
    <t>09.0.01.00000</t>
  </si>
  <si>
    <t>Финансовая поддержка инвесторов</t>
  </si>
  <si>
    <t>09.0.01.06410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</si>
  <si>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</si>
  <si>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Мероприятия в области территориального планирования</t>
  </si>
  <si>
    <t>99.0.00.06420</t>
  </si>
  <si>
    <t>Расходы на обеспечение деятельности (оказание услуг) государственных (муниципальных) учреждений</t>
  </si>
  <si>
    <t>99.0.00.25590</t>
  </si>
  <si>
    <t>850</t>
  </si>
  <si>
    <t>99.0.00.70690</t>
  </si>
  <si>
    <t>Финансирование расходов на подготовку градостроительной документации и (или) внесение изменений в нее</t>
  </si>
  <si>
    <t>99.0.00.71200</t>
  </si>
  <si>
    <t>Софинансирование расходов на развитие малого и среднего предпринимательства за счет средств бюджета района</t>
  </si>
  <si>
    <t>99.0.00.S0690</t>
  </si>
  <si>
    <t>Софинансирование расходов на подготовку градостроительной документации и (или) внесение изменений в нее за счет средств бюджета района</t>
  </si>
  <si>
    <t>99.0.00.S1200</t>
  </si>
  <si>
    <t>Жилищно-коммунальное хозяйство</t>
  </si>
  <si>
    <t>Жилищное хозяйство</t>
  </si>
  <si>
    <t>Мероприятия в области строительства, архитектуры и градостроительства</t>
  </si>
  <si>
    <t>99.0.00.00380</t>
  </si>
  <si>
    <t>Иные мероприятия в области жилищного хозяйства</t>
  </si>
  <si>
    <t>99.0.00.08270</t>
  </si>
  <si>
    <t>Обеспечение жилыми помещениями детей-сирот и детей,оставшихся без попечения родителей, лиц из их числа</t>
  </si>
  <si>
    <t>99.0.00.70139</t>
  </si>
  <si>
    <t>Осуществление строительства жилых помещений для предоставления гражданам, указанным в статье 8 Федерального закона от 21 декабря 1996 года № 159-ФЗ «О дополнительных гарантиях по социальной поддержке детей-сирот и детей, оставшихся без попечения родителей»</t>
  </si>
  <si>
    <t>99.0.00.70399</t>
  </si>
  <si>
    <t>Обеспечение жилыми помещениями многодетных малообеспеченных семей по договорам социального найма</t>
  </si>
  <si>
    <t>99.0.00.70639</t>
  </si>
  <si>
    <t>Строительство (приобретение на первичном рынке) служебного жилья</t>
  </si>
  <si>
    <t>99.0.00.70650</t>
  </si>
  <si>
    <t>Обеспечение условий доступности жилого помещения гражданам, принимавшим участие в специальной военной операции, являющимися инвалидами боевых действий</t>
  </si>
  <si>
    <t>99.0.00.71110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</si>
  <si>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</si>
  <si>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</si>
  <si>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</si>
  <si>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Софинансирование расходов по строительству (приобретению на первичном рынке) служебного жилья за счет средств бюджета района</t>
  </si>
  <si>
    <t>99.0.00.S0650</t>
  </si>
  <si>
    <t>Софинансирование расходов по обеспечению  жилыми помещениями многодетных малообеспеченных семей по договорам социального найма за счет средств бюджета района</t>
  </si>
  <si>
    <t>99.0.00.S0639</t>
  </si>
  <si>
    <t>Софинансирование расходов на строительство (приобретение на первичном рынке) служебного жилья за счет средств бюджета района</t>
  </si>
  <si>
    <t>Коммунальное хозяйство</t>
  </si>
  <si>
    <t>Муниципальная программа "Развитие жилищно-коммунального хозяйства Искитимского района Новосибирской области"</t>
  </si>
  <si>
    <t>23.0.00.00000</t>
  </si>
  <si>
    <t>Основное мероприятие:" Ремонт и ревизия водозаборных скважин и систем водоснабжения"</t>
  </si>
  <si>
    <t>23.0.01.00000</t>
  </si>
  <si>
    <t>Строительство и реконструкция инженерной инфраструктуры в части водоснабжения</t>
  </si>
  <si>
    <t>23.0.01.08310</t>
  </si>
  <si>
    <t>Строительство и реконструкция инженерной инфраструктуры в части теплоснабжения</t>
  </si>
  <si>
    <t>23.0.01.08330</t>
  </si>
  <si>
    <t>Ремонт и ревизия водозаборных скважин и систем водоснабжения за счет средств бюджета района</t>
  </si>
  <si>
    <t>23.0.01.08340</t>
  </si>
  <si>
    <t>23.0.01.20540</t>
  </si>
  <si>
    <t>Строительство и реконструкция котельных, тепловых сетей, включая вынос водопроводов из каналов тепловой сети</t>
  </si>
  <si>
    <t>23.0.01.70550</t>
  </si>
  <si>
    <t>Строительство и реконструкция объектов централизованных систем холодного водоснабжения</t>
  </si>
  <si>
    <t>23.0.01.70640</t>
  </si>
  <si>
    <t>Софинансирование расходов по строительству и реконструкции объектов централизованных систем холодного водоснабжения за счет средств бюджета района</t>
  </si>
  <si>
    <t>23.0.01.S0640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</si>
  <si>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(развитие водоснабжения в сельской местности)</t>
  </si>
  <si>
    <t>23.0.01.L5674</t>
  </si>
  <si>
    <t>Основное мероприятие: "Подготовка предприятий к отопительному сезону и погашение задолженности за ТЭР"</t>
  </si>
  <si>
    <t>23.0.02.00000</t>
  </si>
  <si>
    <t>Подготовка предприятий к отопительному сезону и погашение задолженности за ТЭР за счет средств бюджета района</t>
  </si>
  <si>
    <t>23.0.02.08260</t>
  </si>
  <si>
    <t>Организация функционирования систем тепло-, водоснабжения населения и водоотведения</t>
  </si>
  <si>
    <t>23.0.02.70490</t>
  </si>
  <si>
    <t>Софинансирование расходов на организацию функционирования систем тепло-, водоснабжения населения и водоотведения за счет средств бюджета района</t>
  </si>
  <si>
    <t>23.0.02.S0490</t>
  </si>
  <si>
    <t>Основное мероприятие: "Проведение ремонтных работ на инженерных сетях и приобретение котельного оборудования на котельные района"</t>
  </si>
  <si>
    <t>23.0.03.00000</t>
  </si>
  <si>
    <t>Организация бесперебойной работы объектов тепло-, водоснабжения и водоотведения</t>
  </si>
  <si>
    <t>23.0.03.70600</t>
  </si>
  <si>
    <t>23.0.03.S0600</t>
  </si>
  <si>
    <t>23.0.03.S3430</t>
  </si>
  <si>
    <t>Проведение ремонтных работ на инженерных сетях и приобретение котельного оборудования на котельные района за счет средств бюджета района</t>
  </si>
  <si>
    <t>23.0.03.08320</t>
  </si>
  <si>
    <t>Основное мероприятие: "Строительство и реконструкция инженерной инфраструктуры в части теплоснабжения"</t>
  </si>
  <si>
    <t>23.0.04.00000</t>
  </si>
  <si>
    <t>23.0.04.08330</t>
  </si>
  <si>
    <t>23.0.04.70550</t>
  </si>
  <si>
    <t>Софинасирование расходов на строительство и реконструкцию котельных, тепловых сетей, включая вынос водопроводов из каналов тепловой сети за счет средств бюджета района</t>
  </si>
  <si>
    <t>23.0.04.S0550</t>
  </si>
  <si>
    <t>Муниципальная программа "Газификация Искитимского района Новосибирской области"</t>
  </si>
  <si>
    <t>24.0.00.00000</t>
  </si>
  <si>
    <t>Основное мероприятие: "Разработка ПСД и строительство газопроводов"</t>
  </si>
  <si>
    <t>24.0.01.00000</t>
  </si>
  <si>
    <t>Разработка ПСД и строительство газопроводов</t>
  </si>
  <si>
    <t>24.0.01.08300</t>
  </si>
  <si>
    <t>Проектирование и строительство объектов газификации</t>
  </si>
  <si>
    <t>24.0.01.70580</t>
  </si>
  <si>
    <t>Софинансирование расходов  по проектированию и строительству объектов газификации  за счет средств бюджета района</t>
  </si>
  <si>
    <t>24.0.01.S0580</t>
  </si>
  <si>
    <t>Реализация мероприятий в области коммунального хозяйства</t>
  </si>
  <si>
    <t>99.0.00.08290</t>
  </si>
  <si>
    <t>813-петровне</t>
  </si>
  <si>
    <t>99.0.00.26590</t>
  </si>
  <si>
    <t>Реализация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</si>
  <si>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99.0.00.70640</t>
  </si>
  <si>
    <t>Софинансирование расходов в рамках реализации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 за счет средств бюджета района</t>
  </si>
  <si>
    <t>99.0.00.S0640</t>
  </si>
  <si>
    <t>Благоустройство</t>
  </si>
  <si>
    <t>Муниципальная программа "Охрана окружающей среды Искитимского муниципального района Новосибирской области"</t>
  </si>
  <si>
    <t>08.0.00.00000</t>
  </si>
  <si>
    <t>Основное мероприятие: "Ликвидация несанкционированных свалок мусора на территории района"</t>
  </si>
  <si>
    <t>08.0.01.00000</t>
  </si>
  <si>
    <t>Ликвидация несанкционированных свалок мусора на территории Искитимского района</t>
  </si>
  <si>
    <t>08.0.01.06400</t>
  </si>
  <si>
    <t>Основное мероприятие: "Проектирование, строительство полигонов твердых бытовых отходов на территории населенных пунктов района"</t>
  </si>
  <si>
    <t>08.0.02.00000</t>
  </si>
  <si>
    <t>Проектирование, строительство полигонов твердых бытовых отходов на территории населенных пунктов Искитимского района</t>
  </si>
  <si>
    <t>08.0.02.06070</t>
  </si>
  <si>
    <t>Проектирование, строительство и реконструкция полигонов твердых коммунальных отходов</t>
  </si>
  <si>
    <t>08.0.02.70480</t>
  </si>
  <si>
    <t>Софинансирование расходов по проектированию, строительству и реконструкции полигонов твердых коммунальных отходов  за счет средств бюджета района</t>
  </si>
  <si>
    <t>08.0.02.S0480</t>
  </si>
  <si>
    <t>Муниципальная программа "Комплексное развитие сельских территорий в Искитимском районе Новосибирской области"</t>
  </si>
  <si>
    <t>11.0.00.00000</t>
  </si>
  <si>
    <t>Основное мероприятие: "Реализация общественно значимых проектов по благоустройству сельских территорий"</t>
  </si>
  <si>
    <t>11.0.04.00000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</si>
  <si>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</si>
  <si>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11.0.04.L5765</t>
  </si>
  <si>
    <t>организация ритуальных услуг</t>
  </si>
  <si>
    <t>99.0.00.05001</t>
  </si>
  <si>
    <t>99.0.00.06400</t>
  </si>
  <si>
    <t>99.0.00.70480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</si>
  <si>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</si>
  <si>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99.0.00.71230</t>
  </si>
  <si>
    <t>Софинансирование расходов по проектированию, строительству и реконструкции полигонов твердых коммунальных отходов за счет средств бюджета района</t>
  </si>
  <si>
    <t>99.0.00.S0480</t>
  </si>
  <si>
    <t>Софинансирование расходов на обустройство (создание) контейнерных площадок, в том числе приобретение контейнеров (емкостей) для накопления твердых коммунальных отходов за счет средств бюджета района</t>
  </si>
  <si>
    <t>99.0.00.S1230</t>
  </si>
  <si>
    <t>Реализация мероприятий в рамках регионального проекта "Формированию комфортной городской среды"</t>
  </si>
  <si>
    <t>99.0.F2.00000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</si>
  <si>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</si>
  <si>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99.0.F2.55551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</si>
  <si>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</si>
  <si>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99.0.F2.55552</t>
  </si>
  <si>
    <t>Другие вопросы в области жилищно-коммунального хозяйства</t>
  </si>
  <si>
    <t>Основное мероприятие: "Реализация проектов комплексного развития сельских территорий"</t>
  </si>
  <si>
    <t>11.0.02.00000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</si>
  <si>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</si>
  <si>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11.0.02.L5766</t>
  </si>
  <si>
    <t>Муниципальная программа "Энергосбережение и повышение энергетической эффективности Искитимского района Новосибирской области"</t>
  </si>
  <si>
    <t>27.0.00.00000</t>
  </si>
  <si>
    <t>Основное мероприятие "Перевод квартир (домовладений) на индивидуальные источники теплоснабжения путем строительства газовых сетей и обеспечения газовыми котлами"</t>
  </si>
  <si>
    <t>27.0.01.00000</t>
  </si>
  <si>
    <t>Перевод индивидуального и малоэтажного жилищного фонда с централизованного теплоснабжения на индивидуальное поквартирное отопление</t>
  </si>
  <si>
    <t>27.0.01.70540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</si>
  <si>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</si>
  <si>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по переводу индивидуального и малоэтажного жилищного фонда с централизованного теплоснабжения на индивидуальное поквартирное отопление за счет средств бюджета района</t>
  </si>
  <si>
    <t>27.0.01.S0540</t>
  </si>
  <si>
    <t>Расходы на обеспечение деятельности (оказание услуг) государственных (муниципальных) учреждений в области коммунального хозяйства</t>
  </si>
  <si>
    <t>99.0.00.70540</t>
  </si>
  <si>
    <t>Изготовление проектной документации и ее экспертиза</t>
  </si>
  <si>
    <t>99.0.00.70780</t>
  </si>
  <si>
    <t>Сщфинансирование расходов по переводу индивидуального и малоэтажного жилищного фонда с централизованного теплоснабжения на индивидуальное поквартирное отопление за счет средств бюджета района</t>
  </si>
  <si>
    <t>99.0.00.S0540</t>
  </si>
  <si>
    <t>Софинансирование расходов по изготовлению проектной документации и ее экспертиза за счет средств бюджета района</t>
  </si>
  <si>
    <t>99.0.00.S0780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</si>
  <si>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</si>
  <si>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</si>
  <si>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"Охрана окружающей среды Искитимского района на 2014-2018 годы"</t>
  </si>
  <si>
    <t>Основное мероприятие: "Проектирование, строительство полигонов твердых бытовых отходов в населенных пунктах Искитимского района"</t>
  </si>
  <si>
    <t>Проектирование, строительство полигонов твердых бытовых отходов в населенных пунктах Искитимского района</t>
  </si>
  <si>
    <t>08.0.01.06010</t>
  </si>
  <si>
    <t>Капитальные вложения в объекты недвижимого имущества государственной (муниципальной) собственности</t>
  </si>
  <si>
    <t>08.0.0601</t>
  </si>
  <si>
    <t>Основное мероприятие: "Создание инфраструктуры по раздельному сбору отходов"</t>
  </si>
  <si>
    <t>08.0.03.00000</t>
  </si>
  <si>
    <t>Реализация мероприятий за счет средств областного бюджета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</t>
  </si>
  <si>
    <t>08.0.03.70460</t>
  </si>
  <si>
    <t>Софинансирование расходов на реализацию мероприятий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 за счет средств бюджета района</t>
  </si>
  <si>
    <t>08.0.03.S0460</t>
  </si>
  <si>
    <t>Образование</t>
  </si>
  <si>
    <t>Дошкольное образование</t>
  </si>
  <si>
    <t>Муниципальная программа "Развитие образования в Искитимском районе"</t>
  </si>
  <si>
    <t>10.0.00.00000</t>
  </si>
  <si>
    <t>Основное мероприятие: "Создание в системе дошкольного, общего образования детей условий для получения качественного образования"</t>
  </si>
  <si>
    <t>10.0.01.00000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</si>
  <si>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</si>
  <si>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10.0.01.02590</t>
  </si>
  <si>
    <t>Замена оконных блоков</t>
  </si>
  <si>
    <t>10.0.01.60180</t>
  </si>
  <si>
    <t>Капитальный ремонт кровель</t>
  </si>
  <si>
    <t>10.0.01.60200</t>
  </si>
  <si>
    <t>Ресурсное обеспечение модернизации образования</t>
  </si>
  <si>
    <t>10.0.01.70380</t>
  </si>
  <si>
    <t>10.0.01.70510</t>
  </si>
  <si>
    <t xml:space="preserve">Софинансирование расходов  по установке и модернизации систем видеонаблюдения, автоматической пожарной сигнализации и пожарного мониторинга в государственных и муниципальных учреждениях  за счет средств бюджета района </t>
  </si>
  <si>
    <t>10.0.01.S2590</t>
  </si>
  <si>
    <t>Софинансирование расходов по ресурсному обеспечению модернизации образования за счет средств бюджета района</t>
  </si>
  <si>
    <t>10.0.01.S0380</t>
  </si>
  <si>
    <t>Основное мероприятие: "Обеспечение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семей"</t>
  </si>
  <si>
    <t>10.0.02.00000</t>
  </si>
  <si>
    <t>Содействие созданию новых мест в образовательных организациях</t>
  </si>
  <si>
    <t>10.0.02.70920</t>
  </si>
  <si>
    <t>Софинансирование расходов  по содействию создания новых мест в образовательных организациях за счет средств бюджета района</t>
  </si>
  <si>
    <t>10.0.02.S0920</t>
  </si>
  <si>
    <t>Муниципальная программа "Совершенствование организации школьного питания в Искитимском районе"</t>
  </si>
  <si>
    <t>13.0.00.00000</t>
  </si>
  <si>
    <t>Основное мероприятие: "Обеспечение учащихся полноценным горячим питанием на 100%"</t>
  </si>
  <si>
    <t>13.0.01.00000</t>
  </si>
  <si>
    <t xml:space="preserve"> Социальная поддержка отдельных категорий обучающихся муниципальных дошкольных образовательных организаций, муниципальных общеобразовательных организаций </t>
  </si>
  <si>
    <t>13.0.01.03349</t>
  </si>
  <si>
    <t>Предоставление субсидий  бюджетным, автономным учреждениям и иным некоммерческим организациям</t>
  </si>
  <si>
    <t>Субсидии бюджетным учреждениям</t>
  </si>
  <si>
    <t>Питание детей за счет родительской платы</t>
  </si>
  <si>
    <t>13.0.01.60170</t>
  </si>
  <si>
    <t>Основное мероприятие: "Модернизация материально-технической базы столовых общеобразовательных учреждений, оснащение пищеблоков новым высокотехнологичным оборудованием"</t>
  </si>
  <si>
    <t>13.0.02.00000</t>
  </si>
  <si>
    <t>Модернизация материально-технической базы столовых общеобразовательных учреждений, оснащение пищеблоков новым высокотехнологичным оборудованием</t>
  </si>
  <si>
    <t>13.0.02.60210</t>
  </si>
  <si>
    <t>Приобретение кухонной посуды и инвентаря, столовой посуды и столовых приборов</t>
  </si>
  <si>
    <t>13.0.02.60220</t>
  </si>
  <si>
    <t>Меры социальной поддержки отдельных категорий обучающихся в образовательных организациях</t>
  </si>
  <si>
    <t>99.0.00.03349</t>
  </si>
  <si>
    <t>Расходы на обеспечение деятельности (оказание услуг) государственных (муниципальных) учреждений дошкольного образования</t>
  </si>
  <si>
    <t>99.0.00.20590</t>
  </si>
  <si>
    <t>570 хозы род плата, 1555,0-питание дети -инвалиды, 1620-питание контр</t>
  </si>
  <si>
    <t>150,0-питание дети-инвалиды, 240-питан контр</t>
  </si>
  <si>
    <t>99.0.00.60170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</si>
  <si>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</si>
  <si>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99.0.00.70110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</si>
  <si>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</si>
  <si>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99.0.00.L0272</t>
  </si>
  <si>
    <t>21.2.00.00380</t>
  </si>
  <si>
    <t>Реализация мероприятий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</si>
  <si>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99.0.00.70490</t>
  </si>
  <si>
    <t>21.2.00.70490</t>
  </si>
  <si>
    <t>99.0.00.S3470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</si>
  <si>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</t>
  </si>
  <si>
    <t>21.2.7051</t>
  </si>
  <si>
    <t xml:space="preserve">Развитие сети образовательных учреждений, реализующих основную общеобразовательную программу дошкольного образования </t>
  </si>
  <si>
    <t>21.3.00.00000</t>
  </si>
  <si>
    <t xml:space="preserve">Реализация мероприятий за счет средств областного бюджета, предоставляемых в рамках государственной программы Новосибирской области 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</t>
  </si>
  <si>
    <t>21.3.0405</t>
  </si>
  <si>
    <t>Софинансирование в рамках реализации мероприятий государственной  программы Новосибирской области "Развитие сети образовательных учреждений, реализующих основную общеобразовательную программу дошкольного образований на территории Новосибирской области на 2011-2015 годы" за счет средств бюджета района</t>
  </si>
  <si>
    <t>21.3.00.S0490</t>
  </si>
  <si>
    <t>21.3.7051</t>
  </si>
  <si>
    <t>Общее образование</t>
  </si>
  <si>
    <t>Муниципальная программа "Культура Искитимского района на 2015-2020 годы"</t>
  </si>
  <si>
    <t>03.0.00.00000</t>
  </si>
  <si>
    <t>Капитальный ремонт муниципальных учреждений культуры</t>
  </si>
  <si>
    <t>03.3.00.00000</t>
  </si>
  <si>
    <t>Проведение капитального ремонта муниципальных учреждений культуры</t>
  </si>
  <si>
    <t>03.3.01.00000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</si>
  <si>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2012-2016 годы"</t>
  </si>
  <si>
    <t>03.3.01.70660</t>
  </si>
  <si>
    <t>Софинансирование мероприятий предоставляемых в рамках государственной программы Новосибирской области "Культура Новосибирской области на 2015-2020 годы"</t>
  </si>
  <si>
    <t>03.3.01.S0660</t>
  </si>
  <si>
    <t>Муниципальная программа "Развитие физической культуры и спорта в Искитимском районе на 2012-2016 годы"</t>
  </si>
  <si>
    <t>04.0.0000</t>
  </si>
  <si>
    <t>Реализация мероприятий за счет средств областного бюджета, предоставляемых в рамках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</t>
  </si>
  <si>
    <t>04.0.0405</t>
  </si>
  <si>
    <t>Софинансирование расходов в рамках реализации мероприятий государственной программы Новосибирской области  "Развитие физической культуры и спорта в Новосибирской области на 2011 - 2015 годы" на капитальный ремонт спортивных залов образовательных учреждений Новосибирской области за счет средств бюджета района</t>
  </si>
  <si>
    <t>04.0.0406</t>
  </si>
  <si>
    <t>Софинансирование расходов в рамках реализации мероприятий по созданию в общеобразовательных организациях, расположенных в сельской местности, условий для занятий физической культурой и спортом за счет средств бюджета района</t>
  </si>
  <si>
    <t>04.0.4097</t>
  </si>
  <si>
    <t xml:space="preserve">Реализация мероприятий по созданию в общеобразовательных организациях, расположенных в сельской местности, условий для занятий физической культурой и спортом </t>
  </si>
  <si>
    <t>04.0.5097</t>
  </si>
  <si>
    <t>Прочие учреждения</t>
  </si>
  <si>
    <t>03.4.00.00000</t>
  </si>
  <si>
    <t>Основное мероприятие: "Оказание мер государственной поддержки работников культуры"</t>
  </si>
  <si>
    <t>03.4.01.00000</t>
  </si>
  <si>
    <t>Реализация мероприятий на государственную поддержку лучших работников муниципальных учреждений культуры, находящихся на территориях сельских поселений</t>
  </si>
  <si>
    <t>03.4.01.51480</t>
  </si>
  <si>
    <t>Реализация мероприятий за счет средств резервного фонда Президента Российской Федерации на капитальный ремонт крыши здания и участка перекрытия</t>
  </si>
  <si>
    <t>10.0.01.5658F</t>
  </si>
  <si>
    <t>Реализация мероприятий за счет средств резервного фонда Президента Российской Федерации на капитальный ремонт зданий</t>
  </si>
  <si>
    <t>10.0.01.5612F</t>
  </si>
  <si>
    <t>Создание в системе дошкольного, общего образования детей условий для получения качественного образования</t>
  </si>
  <si>
    <t>10.0.01.60100</t>
  </si>
  <si>
    <t>Основное мероприятие: "Внедрение в систему общего образования дистанционного обучения"</t>
  </si>
  <si>
    <t>Внедрение в систему общего образования дистанционного обучения</t>
  </si>
  <si>
    <t>10.0.02.06010</t>
  </si>
  <si>
    <t>10.1.02.06010</t>
  </si>
  <si>
    <t>Оборудование теплых санузлов</t>
  </si>
  <si>
    <t>10.0.01.60110</t>
  </si>
  <si>
    <t>10.0.01.70910</t>
  </si>
  <si>
    <t>10.0.01.S0910</t>
  </si>
  <si>
    <t>Основное мероприятие: "Укрепление базовой инфраструктуры и технологической образовательной среды образовательных организаций"</t>
  </si>
  <si>
    <t>10.0.04.00000</t>
  </si>
  <si>
    <t>Укрепление базовой инфраструктуры и технологической образовательной среды образовательных организаций</t>
  </si>
  <si>
    <t>10.0.04.60110</t>
  </si>
  <si>
    <t>Основное мероприятие: "Капитальный ремонт кровель"</t>
  </si>
  <si>
    <t>10.0.06.00000</t>
  </si>
  <si>
    <t>10.0.06.03470</t>
  </si>
  <si>
    <t>10.0.06.S3470</t>
  </si>
  <si>
    <t>Основное мероприятие: "Создание безопасных условий пребывания детей в образовательных организациях"</t>
  </si>
  <si>
    <t>10.0.10.00000</t>
  </si>
  <si>
    <t xml:space="preserve">Обеспечение функционирования, расширение и модернизация компонентов обеспечения безопасности населения и муниципальной (коммунальной) инфраструктуры </t>
  </si>
  <si>
    <t>10.0.10.02590</t>
  </si>
  <si>
    <t xml:space="preserve">Софинансирование расходов  по обеспечению функционирования, расширение и модернизация компонентов обеспечения безопасности населения и муниципальной (коммунальной) инфраструктуры  за счет средств бюджета района </t>
  </si>
  <si>
    <t>10.0.10.S2590</t>
  </si>
  <si>
    <t>Основное мероприятие: "Открытие дополнительных мест на базе действующих образовательных организаций"</t>
  </si>
  <si>
    <t>10.0.11.00000</t>
  </si>
  <si>
    <t>10.0.11.70920</t>
  </si>
  <si>
    <t>10.0.11.S0920</t>
  </si>
  <si>
    <t>Основное мероприятие: "Организация работы трудовых бригад"</t>
  </si>
  <si>
    <t>10.0.12.00000</t>
  </si>
  <si>
    <t>Организация работы трудовых бригад</t>
  </si>
  <si>
    <t>10.0.12.60130</t>
  </si>
  <si>
    <t xml:space="preserve"> Реализация мероприятий в рамках регионального проекта "Успех каждого ребенка"</t>
  </si>
  <si>
    <t>10.0.E2.00000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</si>
  <si>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</si>
  <si>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10.0.E2.50970</t>
  </si>
  <si>
    <t xml:space="preserve">Софинансирование расходов по социальной поддержке отдельных категорий детей, обучающихся в образовательных организациях за счет средств бюджета района  </t>
  </si>
  <si>
    <t>13.0.01.S0849</t>
  </si>
  <si>
    <t>13.0.02.70510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</si>
  <si>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</si>
  <si>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99.0.00.01790</t>
  </si>
  <si>
    <t>99.0.00.02590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</si>
  <si>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</si>
  <si>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99.0.00.03350</t>
  </si>
  <si>
    <t>99.0.00.03470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</si>
  <si>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</si>
  <si>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99.0.00.04849</t>
  </si>
  <si>
    <t>Расходы на обеспечение деятельности (оказание услуг) государственных (муниципальных) учреждений общего образования</t>
  </si>
  <si>
    <t>99.0.00.21590</t>
  </si>
  <si>
    <t>44472,6-подвоз,15,2- хозы род пата, 30-питание дети-инв, 275-питание контр</t>
  </si>
  <si>
    <t>265-питание дети инвалиды,1340-питание дети контр</t>
  </si>
  <si>
    <t>Расходы на обеспечение деятельности (оказание услуг) школ-интернатов</t>
  </si>
  <si>
    <t>99.0.00.22590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</si>
  <si>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</si>
  <si>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</si>
  <si>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</si>
  <si>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</si>
  <si>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</si>
  <si>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99.0.00.70140</t>
  </si>
  <si>
    <t>Оснащение объектов спортивной инфраструктуры спортивно-технологическим оборудованием (малые площадки ГТО)</t>
  </si>
  <si>
    <t>99.0.00.70290</t>
  </si>
  <si>
    <t>Софинансирование расходов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</si>
  <si>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0</t>
  </si>
  <si>
    <t xml:space="preserve"> 50000-зп каз, 7525,1-инд неук с 01.10.на 7,5%</t>
  </si>
  <si>
    <t>1115,52-резерв целевые кц 1</t>
  </si>
  <si>
    <t>99.0.00.70920</t>
  </si>
  <si>
    <t>99.0.00.S0290</t>
  </si>
  <si>
    <t>99.0.00.S0920</t>
  </si>
  <si>
    <t>Организация бесплатного горячего питания обучающихся, получающихначальное общее образование в муниципальных образовательных организациях</t>
  </si>
  <si>
    <t>99.0.00.L3040</t>
  </si>
  <si>
    <t>99.0.00.S0380</t>
  </si>
  <si>
    <t>Реализация мероприятий по модернизации школьных систем образования</t>
  </si>
  <si>
    <t>99.0.00.L7500</t>
  </si>
  <si>
    <t>Региональный проект "Педагоги и наставники"</t>
  </si>
  <si>
    <t>99.0.Ю6.00000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</si>
  <si>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</si>
  <si>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99.0.Ю6.50500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</si>
  <si>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</si>
  <si>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99.0.Ю6.51790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</si>
  <si>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</si>
  <si>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99.0.Ю6.53030</t>
  </si>
  <si>
    <t>99.0.Ю6.А0500</t>
  </si>
  <si>
    <t>99.0.Ю6.А3030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</si>
  <si>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(несофинансируемая часть расходов)</t>
  </si>
  <si>
    <t>99.0.E1.А1721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</si>
  <si>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</si>
  <si>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99.0.E1.51871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</si>
  <si>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</si>
  <si>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99.0.E1.51872</t>
  </si>
  <si>
    <t>Реализация мероприятий в рамках регионального проекта "Патриотическое воспитание граждан Российской Федерации"</t>
  </si>
  <si>
    <t>99.0.ЕВ.00000</t>
  </si>
  <si>
    <t>99.0.ЕВ.51790</t>
  </si>
  <si>
    <t>Дополнительное образование детей</t>
  </si>
  <si>
    <t>Муниципальная программа "Развитие дополнительного образования в Искитимском районе"</t>
  </si>
  <si>
    <t>21.0.00.00000</t>
  </si>
  <si>
    <t>Основное мероприятие: "Обеспечение функционирования системы персонифицированного финансирования дополнительного образования детей"</t>
  </si>
  <si>
    <t>21.0.03.00000</t>
  </si>
  <si>
    <t>Реализация мероприятий по обеспечению функционирования системы персонифицированного финансирования дополнительного образования детей"</t>
  </si>
  <si>
    <t>21.0.03.06160</t>
  </si>
  <si>
    <t>Субсидии автономным учреждениям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</si>
  <si>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</si>
  <si>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Расходы на обеспечение деятельности (оказание услуг) государственных (муниципальных) учреждений дополнительного образования</t>
  </si>
  <si>
    <t>99.0.00.23590</t>
  </si>
  <si>
    <t>30151,56-радужный, 180-стипендии</t>
  </si>
  <si>
    <t>18021,5-резерв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</si>
  <si>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</si>
  <si>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</si>
  <si>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Софинансирование расходов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бюджета района</t>
  </si>
  <si>
    <t>99.0.00.S0620</t>
  </si>
  <si>
    <t>Реализация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</si>
  <si>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99.0.00.R4953</t>
  </si>
  <si>
    <t>Реализация мероприятий за счет средств областного бюджета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</t>
  </si>
  <si>
    <t>99.0.00.R5191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</si>
  <si>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годы"за счет средств бюджета района</t>
  </si>
  <si>
    <t>99.0.00.L4953</t>
  </si>
  <si>
    <t>Софинансирование расходов на реализацию мероприятий на укрепление материально-технической базы и оснащение оборудованием детских школ искусств в рамках государственной программы Новосибирской области "Культура Новосибирской области" на 2015-2020 годы" за счет средств бюджета района</t>
  </si>
  <si>
    <t>99.0.00.L5191</t>
  </si>
  <si>
    <t>Софинансирование расходов на реализацию мероприятий, направленных на цели развития физической культуры и спорта, на закупку для спортивных детско-юношеских школ комплектов искусственных покрытий для футбольных полей в рамках государственной программы Новосибирской области "Развитие физической культуры и спорта в Новосибирской области на 2015 - 2021 годы"</t>
  </si>
  <si>
    <t>Региональный проект "Семейные ценности и инфраструктура культуры"</t>
  </si>
  <si>
    <t>99.0.Я5.00000</t>
  </si>
  <si>
    <t>Государственная поддержка отрасли культуры</t>
  </si>
  <si>
    <t>99.0.Я5.55190</t>
  </si>
  <si>
    <t>600</t>
  </si>
  <si>
    <t>610</t>
  </si>
  <si>
    <t>99.0.E2.00000</t>
  </si>
  <si>
    <t xml:space="preserve">Создание новых мест дополнительного образования детей </t>
  </si>
  <si>
    <t>99.0.E2.54911</t>
  </si>
  <si>
    <t xml:space="preserve">Молодежная политика </t>
  </si>
  <si>
    <t>Муниципальная программа "Развитие молодежного движения на территории Искитимского района"</t>
  </si>
  <si>
    <t>07.0.00.00000</t>
  </si>
  <si>
    <t>Основное мероприятие: "Вовлечение молодежи в социально-экономическое развитие района"</t>
  </si>
  <si>
    <t>07.0.01.00000</t>
  </si>
  <si>
    <t>Вовлечение молодежи в социально-экономическое развитие района</t>
  </si>
  <si>
    <t>07.0.01.06080</t>
  </si>
  <si>
    <t>Основное мероприятие: "Развитие трудового и студенческого потенциала молодежи"</t>
  </si>
  <si>
    <t>07.0.02.00000</t>
  </si>
  <si>
    <t>Развитие трудового и студенческого потенциала молодежи</t>
  </si>
  <si>
    <t>07.0.02.06090</t>
  </si>
  <si>
    <t>Основное мероприятие: "Обеспечение функционирования общероссийского общественно-государственного движения детей и молодежи "Движение Первых"</t>
  </si>
  <si>
    <t>07.0.03.00000</t>
  </si>
  <si>
    <t>07.0.03.06100</t>
  </si>
  <si>
    <t>07.0.04.06110</t>
  </si>
  <si>
    <t>Основное мероприятие: "Создание условий для выявления и развития одаренных детей и учащейся молодежи,способствующих их профессиональному и личностному росту"</t>
  </si>
  <si>
    <t>10.0.05.00000</t>
  </si>
  <si>
    <t>Создание условий для выявления и развития одаренных детей и учащейся молодежи,способствующих их профессиональному и личностному росту</t>
  </si>
  <si>
    <t>10.0.05.60140</t>
  </si>
  <si>
    <t>Основное мероприятие: "Организация занятости, отдыха и оздоровление детей в летний период"</t>
  </si>
  <si>
    <t>Оздоровление детей</t>
  </si>
  <si>
    <t>10.0.06.70359</t>
  </si>
  <si>
    <t>Софинансирование расходов по оздоровлению детей  за счет средств бюджета района</t>
  </si>
  <si>
    <t>10.0.06.S0359</t>
  </si>
  <si>
    <t>Муниципальная программа "Профилактика правонарушений в Искитимском районе"</t>
  </si>
  <si>
    <t>14.0.00.00000</t>
  </si>
  <si>
    <t>Основное мероприятие: "Создание условий для обеспечения общественного порядка и профилактика правонарушений на улицах и в общественных местах"</t>
  </si>
  <si>
    <t>14.0.01.00000</t>
  </si>
  <si>
    <t>Создание условий для обеспечения общественного порядка и профилактика правонарушений на улицах и в общественных местах</t>
  </si>
  <si>
    <t>14.0.01.06120</t>
  </si>
  <si>
    <t>Основное мероприятие: "Организация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законом"</t>
  </si>
  <si>
    <t>14.0.02.00000</t>
  </si>
  <si>
    <t>Организация работы, направленной на предупреждение и пресечение всех форм асоциального поведения несовершеннолетних, социализация и реабилитация несовершеннолетних, находящихся в конфликте с законом</t>
  </si>
  <si>
    <t>14.0.02.06130</t>
  </si>
  <si>
    <t>Основное мероприятие: "Противодействие терроризму и экстремизму"</t>
  </si>
  <si>
    <t>14.0.03.00000</t>
  </si>
  <si>
    <t>Противодействие терроризму и экстремизму</t>
  </si>
  <si>
    <t>14.0.03.06140</t>
  </si>
  <si>
    <t>Основное мероприятие: "Профилактика дорожно-транспортных происшествий"</t>
  </si>
  <si>
    <t>14.0.04.00000</t>
  </si>
  <si>
    <t>Профилактика дорожно-транспортных происшествий</t>
  </si>
  <si>
    <t>14.0.04.06150</t>
  </si>
  <si>
    <t>Муниципальная программа "Комплексные меры по противодействию злоупотреблению наркотиками и их незаконному обороту в Искитимском районе"</t>
  </si>
  <si>
    <t>15.0.00.00000</t>
  </si>
  <si>
    <t>Основное мероприятие:"Информационно-методическое обеспечение работы по антинаркотической деятельности"</t>
  </si>
  <si>
    <t>15.0.01.00000</t>
  </si>
  <si>
    <t>Информационно-методическое обеспечение работы по антинаркотической деятельности</t>
  </si>
  <si>
    <t>15.0.01.06160</t>
  </si>
  <si>
    <t>Основное мероприятие:"Первичная профилактика наркомании и пропаганда здорового образа жизни"</t>
  </si>
  <si>
    <t>15.0.02.00000</t>
  </si>
  <si>
    <t>Первичная профилактика наркомании и пропаганда здорового образа жизни</t>
  </si>
  <si>
    <t>15.0.02.06170</t>
  </si>
  <si>
    <t>Основное мероприятие:"Организация доступной эффективной наркологической помощи и реабилитация наркозависимых"</t>
  </si>
  <si>
    <t>15.0.03.00000</t>
  </si>
  <si>
    <t>Организация доступной эффективной наркологической помощи и реабилитация наркозависимых</t>
  </si>
  <si>
    <t>15.0.03.06180</t>
  </si>
  <si>
    <t>Муниципальная программа "Патриотическое воспитание граждан Российской Федерации в Искитимском районе"</t>
  </si>
  <si>
    <t>16.0.00.00000</t>
  </si>
  <si>
    <t>Основное мероприятие: "Формирование у граждан Российской Федерации в Искитимском районе высокого патриотического сознания"</t>
  </si>
  <si>
    <t>16.0.01.00000</t>
  </si>
  <si>
    <t>Формирование у граждан Российской Федерации в Искитимском районе высокого патриотического сознания</t>
  </si>
  <si>
    <t>16.0.01.06190</t>
  </si>
  <si>
    <t>Основное мероприятие: "Активизация деятельности клубов и общественных объединений патриотической направленности"</t>
  </si>
  <si>
    <t>16.0.02.00000</t>
  </si>
  <si>
    <t>Активизация деятельности клубов и общественных объединений патриотической направленности</t>
  </si>
  <si>
    <t>16.0.02.06200</t>
  </si>
  <si>
    <t>Основное мероприятие: "Организация и проведение конкурсов, мероприятий, соревнований и профильных смен"</t>
  </si>
  <si>
    <t>21.0.01.00000</t>
  </si>
  <si>
    <t>Организация и проведение конкурсов, мероприятий, соревнований и профильных смен</t>
  </si>
  <si>
    <t>21.0.01.60140</t>
  </si>
  <si>
    <t>Основное мероприятие: "Поддержка одаренных и талантливых детей Искитимского района"</t>
  </si>
  <si>
    <t>21.0.02.00000</t>
  </si>
  <si>
    <t>Поддержка одаренных и талантливых детей Искитимского района</t>
  </si>
  <si>
    <t>21.0.02.60150</t>
  </si>
  <si>
    <t>Основное мероприятие: "Развитие кадрового потенциала учреждений дополнительного образования Искитимского района"</t>
  </si>
  <si>
    <t>21.0.04.00000</t>
  </si>
  <si>
    <t>Развитие кадрового потенциала учреждений дополнительного образования Искитимского района</t>
  </si>
  <si>
    <t>21.0.04.60160</t>
  </si>
  <si>
    <t>Основное мероприятие: "Улучшение материально-технической базы учреждений дополнительного образования"</t>
  </si>
  <si>
    <t>21.0.05.00000</t>
  </si>
  <si>
    <t>Основное меропиятие: "Улучшение материально-технической базы учреждений дополнительного образования"</t>
  </si>
  <si>
    <t>21.0.05.60170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</si>
  <si>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</si>
  <si>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</si>
  <si>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99.0.00.70359</t>
  </si>
  <si>
    <t>99.0.00.S0359</t>
  </si>
  <si>
    <t>Другие вопросы в области образования</t>
  </si>
  <si>
    <t>Основное мероприятие: "Приобретение световозвращающих аксесуаров для участников дорожного движения"</t>
  </si>
  <si>
    <t>02.0.04.00000</t>
  </si>
  <si>
    <t>Приобретение световозвращающих аксесуаров для участников дорожного движения</t>
  </si>
  <si>
    <t>02.0.04.9Д140</t>
  </si>
  <si>
    <t>Организация работы лагерей дневного пребывания при общеобразовательных учреждениях</t>
  </si>
  <si>
    <t>10.0.13.00000</t>
  </si>
  <si>
    <t>10.0.13.70359</t>
  </si>
  <si>
    <t>10.0.13.S0359</t>
  </si>
  <si>
    <t>Организация оздоровления и отдыха детей на базе оздоровительных учреждений (приобретение путевок)</t>
  </si>
  <si>
    <t>10.0.14.00000</t>
  </si>
  <si>
    <t>10.0.14.70359</t>
  </si>
  <si>
    <t>10.0.14.S0359</t>
  </si>
  <si>
    <t>Основное мероприятие: "Меры материальной поддержки обучающимсяна условиях договора о целевом обучении по программам среднего профессионального и высшего образования"</t>
  </si>
  <si>
    <t>10.0.15.00000</t>
  </si>
  <si>
    <t>Меры материальной поддержки обучающимсяна условиях договора о целевом обучении по программам среднего профессионального и высшего образования</t>
  </si>
  <si>
    <t>10.0.15.60500</t>
  </si>
  <si>
    <t>Основное мероприятие: "Организация работы летнего палаточного туристического лагеря "Сталкер-Ареал"</t>
  </si>
  <si>
    <t>Организация работы летнего палаточного туристического лагеря "Сталкер-Ареал</t>
  </si>
  <si>
    <t>Обеспечение деятельности прочих учреждений образования</t>
  </si>
  <si>
    <t>99.0.00.27590</t>
  </si>
  <si>
    <t>Культура, кинематография и средства массовой информации</t>
  </si>
  <si>
    <t>Культура</t>
  </si>
  <si>
    <t>Муниципальная программа "Культура Искитимского района"</t>
  </si>
  <si>
    <t>Реализация мероприятий за счет средств областного бюджета, предоставляемых в рамках государственной программы Новосибирской области "Культура Новосибирской области на 2012 - 2016 годы" в части строительства и реконструкции</t>
  </si>
  <si>
    <t>03.0.0405</t>
  </si>
  <si>
    <t>Софинансирование расходов в рамках реализации  государственной программы Новосибирской области  "Культура Новосибирской области на 2015-2020 годы" за счет средств бюджета района</t>
  </si>
  <si>
    <t>03.0.0406</t>
  </si>
  <si>
    <t>Основное мероприятие: "Обеспечение деятельности (оказание услуг) библиотек"</t>
  </si>
  <si>
    <t>03.0.01.00000</t>
  </si>
  <si>
    <t>03.0.01.42590</t>
  </si>
  <si>
    <t>415-дизайн проект</t>
  </si>
  <si>
    <t>03.0.01.70510</t>
  </si>
  <si>
    <t>Основное мероприятие: "Комплектование библиотечных фондов"</t>
  </si>
  <si>
    <t>03.0.02.00000</t>
  </si>
  <si>
    <t>Реализация мероприятий по комплектованию библиотечных фондов муниципальных общедоступных библиотек Новосибирской области</t>
  </si>
  <si>
    <t>03.0.02.70770</t>
  </si>
  <si>
    <t>Закупка товаров, работ и услуг для обеспечения государственных (муниципальных) нужд</t>
  </si>
  <si>
    <t>03.0.02..L5190</t>
  </si>
  <si>
    <t>Софинансирование расходов на реализацию мероприятий по комплектованию библиотечных фондов муниципальных общедоступных библиотек Новосибирской области за счет средств бюджета района</t>
  </si>
  <si>
    <t>03.0.02.S0770</t>
  </si>
  <si>
    <t>Основное мероприятие: "Выполнение муниципального задания на оказание мунициальных услуг (выполнение работ) МБУК "ЦРКИр""</t>
  </si>
  <si>
    <t>03.0.04.00000</t>
  </si>
  <si>
    <t>Выполнение муниципального задания на оказание мунициальных услуг (выполнение работ) МБУК "ЦРКИр</t>
  </si>
  <si>
    <t>03.0.04.40590</t>
  </si>
  <si>
    <t>674-мероприятия ГМЗ</t>
  </si>
  <si>
    <t>03.0.04.70510</t>
  </si>
  <si>
    <t>Основное мероприятие: "Проведение мероприятий в рамках муниципальной программы "Культура Искитимского района""</t>
  </si>
  <si>
    <t>03.0.05.00000</t>
  </si>
  <si>
    <t>Проведение мероприятий в рамках муниципальной программы "Культура Искитимского района"</t>
  </si>
  <si>
    <t>03.0.05.06320</t>
  </si>
  <si>
    <t>574,5-по программе и 245,0 служ Грязновой</t>
  </si>
  <si>
    <t>Основное мероприятие: "Приобретение материальных и технических средств для сельских клубов"</t>
  </si>
  <si>
    <t>03.0.07.00000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</si>
  <si>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</si>
  <si>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03.0.07.L4670</t>
  </si>
  <si>
    <t>Основное мероприятие: "Проведение ремонта муниципальных учреждений культуры"</t>
  </si>
  <si>
    <t>03.0.08.00000</t>
  </si>
  <si>
    <t>Проведение ремонта муниципальных учреждений культуры за счет средств бюджета района</t>
  </si>
  <si>
    <t>03.0.08.06330</t>
  </si>
  <si>
    <t>Капитальный ремонт муниципальных учреждений культуры и муниципальных образовательных организаций дополнительного образования в сфере культуры</t>
  </si>
  <si>
    <t>03.0.08.70660</t>
  </si>
  <si>
    <t>Софинансирование расходов по капитальному ремонту муниципальных учреждений культуры и муниципальных образовательных организаций дополнительного образования в сфере культуры за счет средств бюджета района</t>
  </si>
  <si>
    <t>03.0.08.S0660</t>
  </si>
  <si>
    <t>Основное мероприятие: "Создание модельных муниципальных библиотек за счет средств резервного фонда Правительства Российской Федерации"</t>
  </si>
  <si>
    <t>03.0.09.00000</t>
  </si>
  <si>
    <t>03.0.Я5.00000</t>
  </si>
  <si>
    <t>Создание модельных муниципальных библиотек</t>
  </si>
  <si>
    <t>03.0.Я5.54540</t>
  </si>
  <si>
    <t>Софинансирование расходов по созданию модельных муниципальных библиотек за счет средств бюджета района</t>
  </si>
  <si>
    <t>03.0.Я5.5454S</t>
  </si>
  <si>
    <t>99.0.00.40590</t>
  </si>
  <si>
    <t>99.0.00.42590</t>
  </si>
  <si>
    <t>24828,9- Резерв указные</t>
  </si>
  <si>
    <t>Проведение ремонтно-реставрационных и благоустроительных работ на воинских захоронениях</t>
  </si>
  <si>
    <t>99.0.00.L2991</t>
  </si>
  <si>
    <t>99.0.00.L4670</t>
  </si>
  <si>
    <t>99.0.00.L5190</t>
  </si>
  <si>
    <t>Реализация мероприятий в рамках регионального проекта "Обеспечение качественно нового уровня развития инфраструктуры культуры ("Культурная среда") (Новосибирская область)"</t>
  </si>
  <si>
    <t>99.0.А1.00000</t>
  </si>
  <si>
    <t>Развитие сети учреждений культурно-досугового типа</t>
  </si>
  <si>
    <t>99.0.А1.55130</t>
  </si>
  <si>
    <t>Социальная политика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</si>
  <si>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</si>
  <si>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</si>
  <si>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</si>
  <si>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обслуживание населения</t>
  </si>
  <si>
    <t>Приобретение автономных дымовых пожарных извещателей гражданам и семьям с детьми, оказавшимся в трудной жизненной ситуации</t>
  </si>
  <si>
    <t>12.0.01.06340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</si>
  <si>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 за счет средств бюджета района</t>
  </si>
  <si>
    <t>99.0.00.60180</t>
  </si>
  <si>
    <t>Региональный проект "Старшее поколение"</t>
  </si>
  <si>
    <t>99.0.Я4.00000</t>
  </si>
  <si>
    <t>Создание системы долговременного ухода за гражданами пожилого возраста и инвалидами</t>
  </si>
  <si>
    <t>99.0.Я4.51630</t>
  </si>
  <si>
    <t>Социальное обеспечение населения</t>
  </si>
  <si>
    <t>Муниципальная  программа "Обеспечение жильем молодых семей в Искитимском районе Новосибирской области"</t>
  </si>
  <si>
    <t>06.0.00.00000</t>
  </si>
  <si>
    <t>Основное мероприятие: "Предоставление молодым семьям-участникам программы социальных выплат на приобретение жилья или строительство индивидуального жилого дома"</t>
  </si>
  <si>
    <t>06.0.01.00000</t>
  </si>
  <si>
    <t>Обеспечение жильем молодых семей</t>
  </si>
  <si>
    <t>06.0.01.L4979</t>
  </si>
  <si>
    <t>Софинансирование расходов в рамках реализации мероприятий государственной программы Новосибирской области "Обеспечение жильем молодых семей в Новосибирской области на 2015 - 2020 годы"</t>
  </si>
  <si>
    <t>06.0.01.S0279</t>
  </si>
  <si>
    <t>Мероприятия по улучшению жилищных условий граждан, проживающих на сельских территориях</t>
  </si>
  <si>
    <t>11.0.00.L5676</t>
  </si>
  <si>
    <t>Основное мероприятие: "Улучшение жилищных условий граждан, проживающих на сельских территориях"</t>
  </si>
  <si>
    <t>11.0.01.00000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</si>
  <si>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</si>
  <si>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11.0.01.L5761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</si>
  <si>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специалистов, в рамках федеральной целевой программы "Устойчивое развитие сельских территорий на 2014-2017 годы и на период до 2020 года"</t>
  </si>
  <si>
    <t>11.0.5018</t>
  </si>
  <si>
    <t>Софинансирование расходов в рамках реализации мероприятий государственной программы  Новосибирской области "Устойчивое развитие  сельских территорий в Новосибирской области на 2015-2017 годы и на период до 2020 года" за счет средств бюджета района</t>
  </si>
  <si>
    <t>11.0.00.L0180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</si>
  <si>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</si>
  <si>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99.0.00.51340</t>
  </si>
  <si>
    <t>Предоставление отдельным категориям граждан единовременной денежной выплаты взамен земельных участков для индивидуального жилищного строительства</t>
  </si>
  <si>
    <t>99.0.00.71210</t>
  </si>
  <si>
    <t>Публичные нормативные социальные выплаты гражданам</t>
  </si>
  <si>
    <t>99.0.01.L5761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</si>
  <si>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</si>
  <si>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</si>
  <si>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 xml:space="preserve">Обеспечение жильем нуждающихся в улучшении жилищных условий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 </t>
  </si>
  <si>
    <t>99.0.00.70560</t>
  </si>
  <si>
    <t>Оказание других видов социальной помощи</t>
  </si>
  <si>
    <t>99.0.00.06050</t>
  </si>
  <si>
    <t>Охрана семьи и детства</t>
  </si>
  <si>
    <t>Предоставление гражданам, имеющих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</si>
  <si>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>99.0.00.71229</t>
  </si>
  <si>
    <t>Организация и осуществлению деятельности по опеке и попечительству, социальной поддержке детей-сирот и детей, оставшихся без попечения родителей</t>
  </si>
  <si>
    <t>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</si>
  <si>
    <t>99.0.00.71259</t>
  </si>
  <si>
    <t>Другие вопросы в области социальной политики</t>
  </si>
  <si>
    <t>Мероприятия подпрограммы "Семья и дети" на 2012-2015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</si>
  <si>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24.0.0000</t>
  </si>
  <si>
    <t>Осуществление мероприятий за счет средств областного бюджета, предоставляемых в рамках подпрограммы "Семья и дети" на 2012 - 2015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</si>
  <si>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24.0.0403</t>
  </si>
  <si>
    <t>Мероприятия 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Новосибирской области" на 2014-2019 годы"</t>
  </si>
  <si>
    <t>29.0.00.00000</t>
  </si>
  <si>
    <t>Обеспечение мероприятий за счет средств областного бюджета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</si>
  <si>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29.0.00.70240</t>
  </si>
  <si>
    <t>Организация и проведение мероприятий с целью расширения прав инвалидов</t>
  </si>
  <si>
    <t>99.0.00.70340</t>
  </si>
  <si>
    <t>30.0.00.70340</t>
  </si>
  <si>
    <t>Создание социально-экономических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</si>
  <si>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</si>
  <si>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Развитие социальной инфраструктуры в сфере организации отдыха и оздоровления детей Новосибирской области</t>
  </si>
  <si>
    <t>99.0.00.70929</t>
  </si>
  <si>
    <t>Предоставление единовременной денежной выплаты на обеспечение условий доступности для инвалида жилого помещения</t>
  </si>
  <si>
    <t>310</t>
  </si>
  <si>
    <t>Софинансирование расходов на развитие социальной инфраструктуры в сфере организации отдыха и оздоровления детей в рамках государственной программы Новосибирской области за счет средств бюджета района</t>
  </si>
  <si>
    <t>99.0.00.S0929</t>
  </si>
  <si>
    <t>Софинансирование расходов в рамках реализации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</si>
  <si>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99.0.00.S0369</t>
  </si>
  <si>
    <t>Реализация мероприятий за счет средств областного бюджета 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</si>
  <si>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30.0.00.R0273</t>
  </si>
  <si>
    <t>Софинансирование расходов в рамках реализация мероприятий по обеспечению беспрепятственоого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бюджета района</t>
  </si>
  <si>
    <t>30.0.00.L0273</t>
  </si>
  <si>
    <t>Мероприятия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</t>
  </si>
  <si>
    <t>31.0.0000</t>
  </si>
  <si>
    <t>Обеспечение мероприятий за счет средств областного бюджета, предоставляемых в рамках подпрограммы "Укрепление и развитие материально-технической базы детских оздоровительных учреждений в Новосибирской области на 2012 - 2014 годы" государственной программы Новосибирской области "Развитие системы социальной поддержки населения Новосибирской области" на 2014 - 2019 годы"</t>
  </si>
  <si>
    <t>31.0.0405</t>
  </si>
  <si>
    <t>Субсидии на осуществление капитальных вложений бюджетным и атономным учреждениям, государственным (муниципальным) унитарным предприятиям</t>
  </si>
  <si>
    <t>Софинансирование в рамках реализации мероприятий подпрограммы "Укрепление и развитие материально-технической базы детских оздоровительных учреждений в Новосибирской области на 2012-2014 годы" государственной программы Новосибирской области "Развитие системы социальной поддержки населения Новосибирской области" на 2014-2019 годы" за счет средств бюджета района</t>
  </si>
  <si>
    <t>31.0.0406</t>
  </si>
  <si>
    <t>Физическая культура и спорт</t>
  </si>
  <si>
    <t>Массовый спорт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</si>
  <si>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</si>
  <si>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99.0.00.70740</t>
  </si>
  <si>
    <t>Софинансирование расходов  по осуществлению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приобретения объектов недвижимого имущества спортивного назначения за счет средств бюджета района</t>
  </si>
  <si>
    <t>99.0.00.S0740</t>
  </si>
  <si>
    <t>Реализация мероприятий в рамках регионального проекта "Спорт-норма жизни"</t>
  </si>
  <si>
    <t>99.0.P5.00000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</si>
  <si>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</si>
  <si>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99.0.P5.70290</t>
  </si>
  <si>
    <t>Софинансирование расходов по государственной поддержке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за счет средств бюджета района</t>
  </si>
  <si>
    <t>99.0.P5.S0290</t>
  </si>
  <si>
    <t>Другие вопросы в области физической культуры и спорта</t>
  </si>
  <si>
    <t>Муниципальная программа "Развитие физической культуры и спорта в Искитимском районе"</t>
  </si>
  <si>
    <t>04.0.00.00000</t>
  </si>
  <si>
    <t>Основное мероприятие: "Повышение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инвалидов"</t>
  </si>
  <si>
    <t>04.0.01.00000</t>
  </si>
  <si>
    <t>Повышение мотивации жителей Искитимского района к регулярным занятиям физической культурой и спортом и ведению здорового образа жизни, в том числе для лиц с ограниченными возможностими здоровья и инвалидов</t>
  </si>
  <si>
    <t>04.0.01.06210</t>
  </si>
  <si>
    <t>Основное мероприятие: "Развитие инфраструктуры физической культуры и спорта в Искитимском районе, в том числе для лиц с ограниченными возможностями здоровья и инвалидов"</t>
  </si>
  <si>
    <t>04.0.02.00000</t>
  </si>
  <si>
    <t>Развитие инфраструктуры физической культуры и спорта в Искитимском районе, в том числе для лиц с ограниченными возможностями здоровья и инвалидов</t>
  </si>
  <si>
    <t>04.0.02.06220</t>
  </si>
  <si>
    <t>Основное мероприятие: "Совершенствование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инвалидов"</t>
  </si>
  <si>
    <t>04.0.03.00000</t>
  </si>
  <si>
    <t>Совершенствование системы подготовки в области физической культуры и спорта в Искитимском районе всех возрастных групп населения, в том числе для лиц с ограниченными возможностями здоровья и инвалидов</t>
  </si>
  <si>
    <t>04.0.03.06230</t>
  </si>
  <si>
    <t>Мероприятия по оснащению объектов спортивной инфраструктуры спортивно-технологическим оборудованием в рамках реализации государственной программы Новосибирской области "Развитие физической культуры и спорта в Новосибирской области"</t>
  </si>
  <si>
    <t>99.0.P5.52280</t>
  </si>
  <si>
    <t>Межбюджетное строительство, реконструкция, ремонт спортивных сооружений, обеспечение оборудованием и инвентарем спортивных объектов</t>
  </si>
  <si>
    <t xml:space="preserve">Софинансирование расходов на реализацию мероприятий  по осуществлению малобюджетного строительства, реконструкции, ремонта спортивных сооружений, обеспечения оборудованием спортивных объектов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</si>
  <si>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</si>
  <si>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</si>
  <si>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</si>
  <si>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99.0.00.00200</t>
  </si>
  <si>
    <t>Обслуживание государственного (муниципального) долга</t>
  </si>
  <si>
    <t>Обслуживание муниципального долга</t>
  </si>
  <si>
    <t>14</t>
  </si>
  <si>
    <t>Дотации бюджетам субъектов Российской Федерации и муниципальных образований</t>
  </si>
  <si>
    <t>Осуществление отдельных государственных полномочий Новосибирской области по расчету и предоставлению дотаций бюджетам поселений за счет средств района</t>
  </si>
  <si>
    <t>99.0.00.60220</t>
  </si>
  <si>
    <t>Дотации</t>
  </si>
  <si>
    <t>Расчет и предоставление дотаций бюджетам поселений</t>
  </si>
  <si>
    <t>99.0.00.70220</t>
  </si>
  <si>
    <t>Прочие межбюджетные трансферты общего характера</t>
  </si>
  <si>
    <t>Иные межбюджетные трансферты общего характера</t>
  </si>
  <si>
    <t>99.0.00.06090</t>
  </si>
  <si>
    <t xml:space="preserve"> Расходы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 </t>
  </si>
  <si>
    <t>99.0.00.70240</t>
  </si>
  <si>
    <t>Условно утвержденные расходы</t>
  </si>
  <si>
    <t/>
  </si>
  <si>
    <t>99.0.00.99990</t>
  </si>
  <si>
    <t>Совет депутатов Искитимского района Новосибирской области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</si>
  <si>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(оплата труда председателя представительного органа местного самоуправления)</t>
  </si>
  <si>
    <t>99.0.00.70512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</si>
  <si>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(оплата труда аппарата представительного органа местного самоуправления)</t>
  </si>
  <si>
    <t>99.0.00.70514</t>
  </si>
  <si>
    <t>Ревизионная комиссия Искитимского района Новосибирской области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</si>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</sst>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_р_._-;\-* #,##0.00000_р_._-;_-* &quot;-&quot;??_р_._-;_-@_-"/>
    <numFmt numFmtId="166" formatCode="_-* #,##0.0_р_._-;\-* #,##0.0_р_._-;_-* &quot;-&quot;??_р_._-;_-@_-"/>
    <numFmt numFmtId="167" formatCode="0.0"/>
    <numFmt numFmtId="168" formatCode="000\ 00\ 00"/>
    <numFmt numFmtId="169" formatCode="0.00000"/>
    <numFmt numFmtId="170" formatCode="0.0000"/>
    <numFmt numFmtId="171" formatCode="000"/>
    <numFmt numFmtId="172" formatCode="00;[Red]\-00;&quot;&quot;"/>
    <numFmt numFmtId="173" formatCode="00"/>
    <numFmt numFmtId="174" formatCode="#,##0.00000_ ;\-#,##0.00000\ "/>
    <numFmt numFmtId="175" formatCode="_-* #,##0.00000\ _₽_-;\-* #,##0.00000\ _₽_-;_-* &quot;-&quot;??\ _₽_-;_-@_-"/>
  </numFmts>
  <fonts count="21" x14ac:knownFonts="1">
    <font>
      <sz val="10"/>
      <color theme="1"/>
      <name val="Arial Cyr"/>
    </font>
    <font>
      <sz val="10"/>
      <name val="Times New Roman"/>
    </font>
    <font>
      <sz val="10"/>
      <name val="Arial Cyr"/>
    </font>
    <font>
      <sz val="11"/>
      <name val="Times New Roman"/>
    </font>
    <font>
      <sz val="14"/>
      <name val="Arial Cyr"/>
    </font>
    <font>
      <sz val="9"/>
      <name val="Arial Cyr"/>
    </font>
    <font>
      <b/>
      <sz val="10"/>
      <name val="Times New Roman"/>
    </font>
    <font>
      <b/>
      <sz val="12"/>
      <name val="Times New Roman"/>
    </font>
    <font>
      <i/>
      <sz val="10"/>
      <name val="Times New Roman"/>
    </font>
    <font>
      <sz val="8"/>
      <name val="Arial"/>
    </font>
    <font>
      <b/>
      <i/>
      <sz val="10"/>
      <name val="Times New Roman"/>
    </font>
    <font>
      <b/>
      <sz val="10"/>
      <color indexed="63"/>
      <name val="Times New Roman"/>
    </font>
    <font>
      <sz val="12"/>
      <name val="Times New Roman"/>
    </font>
    <font>
      <b/>
      <sz val="10"/>
      <name val="Arial Cyr"/>
    </font>
    <font>
      <b/>
      <i/>
      <sz val="10"/>
      <name val="Arial Cyr"/>
    </font>
    <font>
      <sz val="10"/>
      <color theme="1"/>
      <name val="Times New Roman"/>
    </font>
    <font>
      <b/>
      <sz val="8"/>
      <name val="Arial"/>
    </font>
    <font>
      <sz val="9"/>
      <name val="Arial"/>
    </font>
    <font>
      <b/>
      <sz val="9"/>
      <name val="Arial"/>
    </font>
    <font>
      <b/>
      <sz val="10"/>
      <color theme="1"/>
      <name val="Times New Roman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Protection="0"/>
  </cellStyleXfs>
  <cellXfs count="169">
    <xf numFmtId="0" fontId="0" fillId="0" borderId="0" xfId="0"/>
    <xf numFmtId="0" fontId="0" fillId="0" borderId="0" xfId="0"/>
    <xf numFmtId="165" fontId="0" fillId="0" borderId="0" xfId="0" applyNumberFormat="1"/>
    <xf numFmtId="165" fontId="5" fillId="0" borderId="0" xfId="0" applyNumberFormat="1" applyFont="1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6" fillId="0" borderId="6" xfId="0" applyFont="1" applyBorder="1"/>
    <xf numFmtId="0" fontId="6" fillId="0" borderId="6" xfId="0" applyFont="1" applyBorder="1" applyAlignment="1">
      <alignment horizontal="left"/>
    </xf>
    <xf numFmtId="0" fontId="1" fillId="0" borderId="6" xfId="0" applyFont="1" applyBorder="1"/>
    <xf numFmtId="165" fontId="6" fillId="0" borderId="6" xfId="2" applyNumberFormat="1" applyFont="1" applyBorder="1"/>
    <xf numFmtId="166" fontId="6" fillId="0" borderId="6" xfId="2" applyNumberFormat="1" applyFont="1" applyBorder="1"/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right" wrapText="1"/>
    </xf>
    <xf numFmtId="166" fontId="6" fillId="0" borderId="6" xfId="0" applyNumberFormat="1" applyFont="1" applyBorder="1"/>
    <xf numFmtId="167" fontId="0" fillId="0" borderId="0" xfId="0" applyNumberFormat="1"/>
    <xf numFmtId="167" fontId="6" fillId="0" borderId="7" xfId="0" applyNumberFormat="1" applyFont="1" applyBorder="1"/>
    <xf numFmtId="2" fontId="6" fillId="0" borderId="6" xfId="0" applyNumberFormat="1" applyFont="1" applyBorder="1"/>
    <xf numFmtId="0" fontId="6" fillId="0" borderId="6" xfId="1" applyFont="1" applyBorder="1" applyAlignment="1" applyProtection="1">
      <alignment horizontal="left" vertical="center" wrapText="1"/>
      <protection hidden="1"/>
    </xf>
    <xf numFmtId="168" fontId="6" fillId="0" borderId="6" xfId="1" applyNumberFormat="1" applyFont="1" applyBorder="1" applyAlignment="1" applyProtection="1">
      <alignment wrapText="1"/>
      <protection hidden="1"/>
    </xf>
    <xf numFmtId="168" fontId="6" fillId="0" borderId="2" xfId="1" applyNumberFormat="1" applyFont="1" applyBorder="1" applyAlignment="1" applyProtection="1">
      <alignment horizontal="right" wrapText="1"/>
      <protection hidden="1"/>
    </xf>
    <xf numFmtId="167" fontId="6" fillId="0" borderId="6" xfId="0" applyNumberFormat="1" applyFont="1" applyBorder="1"/>
    <xf numFmtId="0" fontId="1" fillId="0" borderId="8" xfId="1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166" fontId="1" fillId="0" borderId="6" xfId="0" applyNumberFormat="1" applyFont="1" applyBorder="1"/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 applyProtection="1">
      <alignment horizontal="left" vertical="center" wrapText="1"/>
      <protection hidden="1"/>
    </xf>
    <xf numFmtId="49" fontId="6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right"/>
    </xf>
    <xf numFmtId="0" fontId="6" fillId="0" borderId="8" xfId="1" applyFont="1" applyBorder="1" applyAlignment="1" applyProtection="1">
      <alignment horizontal="left" vertical="center" wrapText="1"/>
      <protection hidden="1"/>
    </xf>
    <xf numFmtId="0" fontId="6" fillId="0" borderId="6" xfId="0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167" fontId="1" fillId="0" borderId="6" xfId="0" applyNumberFormat="1" applyFont="1" applyBorder="1"/>
    <xf numFmtId="0" fontId="1" fillId="0" borderId="6" xfId="1" applyFont="1" applyBorder="1" applyAlignment="1" applyProtection="1">
      <alignment horizontal="left" vertical="center" wrapText="1"/>
      <protection hidden="1"/>
    </xf>
    <xf numFmtId="0" fontId="1" fillId="0" borderId="7" xfId="1" applyFont="1" applyBorder="1" applyAlignment="1" applyProtection="1">
      <alignment horizontal="left" vertical="center" wrapText="1"/>
      <protection hidden="1"/>
    </xf>
    <xf numFmtId="49" fontId="6" fillId="0" borderId="6" xfId="0" applyNumberFormat="1" applyFont="1" applyBorder="1" applyAlignment="1">
      <alignment horizontal="left"/>
    </xf>
    <xf numFmtId="168" fontId="6" fillId="0" borderId="6" xfId="1" applyNumberFormat="1" applyFont="1" applyBorder="1" applyAlignment="1" applyProtection="1">
      <alignment horizontal="right" wrapText="1"/>
      <protection hidden="1"/>
    </xf>
    <xf numFmtId="49" fontId="1" fillId="0" borderId="2" xfId="1" applyNumberFormat="1" applyFont="1" applyBorder="1" applyAlignment="1" applyProtection="1">
      <alignment horizontal="right" wrapText="1"/>
      <protection hidden="1"/>
    </xf>
    <xf numFmtId="49" fontId="1" fillId="0" borderId="6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right"/>
    </xf>
    <xf numFmtId="169" fontId="0" fillId="0" borderId="0" xfId="0" applyNumberFormat="1"/>
    <xf numFmtId="168" fontId="1" fillId="0" borderId="6" xfId="1" applyNumberFormat="1" applyFont="1" applyBorder="1" applyAlignment="1" applyProtection="1">
      <alignment wrapText="1"/>
      <protection hidden="1"/>
    </xf>
    <xf numFmtId="49" fontId="1" fillId="0" borderId="6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right"/>
    </xf>
    <xf numFmtId="170" fontId="1" fillId="0" borderId="6" xfId="0" applyNumberFormat="1" applyFont="1" applyBorder="1"/>
    <xf numFmtId="49" fontId="6" fillId="0" borderId="2" xfId="1" applyNumberFormat="1" applyFont="1" applyBorder="1" applyAlignment="1" applyProtection="1">
      <alignment horizontal="right" wrapText="1"/>
      <protection hidden="1"/>
    </xf>
    <xf numFmtId="168" fontId="1" fillId="0" borderId="1" xfId="1" applyNumberFormat="1" applyFont="1" applyBorder="1" applyAlignment="1" applyProtection="1">
      <alignment wrapText="1"/>
      <protection hidden="1"/>
    </xf>
    <xf numFmtId="0" fontId="1" fillId="0" borderId="1" xfId="0" applyFont="1" applyBorder="1" applyAlignment="1">
      <alignment horizontal="right"/>
    </xf>
    <xf numFmtId="0" fontId="6" fillId="0" borderId="6" xfId="0" applyFont="1" applyBorder="1" applyAlignment="1">
      <alignment horizontal="left" vertical="top" wrapText="1"/>
    </xf>
    <xf numFmtId="49" fontId="1" fillId="0" borderId="6" xfId="0" applyNumberFormat="1" applyFont="1" applyBorder="1"/>
    <xf numFmtId="49" fontId="6" fillId="0" borderId="6" xfId="0" applyNumberFormat="1" applyFont="1" applyBorder="1"/>
    <xf numFmtId="49" fontId="6" fillId="0" borderId="6" xfId="0" applyNumberFormat="1" applyFont="1" applyBorder="1" applyAlignment="1">
      <alignment horizontal="right"/>
    </xf>
    <xf numFmtId="0" fontId="1" fillId="0" borderId="2" xfId="1" applyFont="1" applyBorder="1" applyAlignment="1" applyProtection="1">
      <alignment horizontal="left" vertical="center" wrapText="1"/>
      <protection hidden="1"/>
    </xf>
    <xf numFmtId="0" fontId="6" fillId="2" borderId="6" xfId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>
      <alignment horizontal="right"/>
    </xf>
    <xf numFmtId="0" fontId="9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wrapText="1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6" fillId="0" borderId="2" xfId="1" applyFont="1" applyBorder="1" applyAlignment="1" applyProtection="1">
      <alignment horizontal="left" vertical="center" wrapText="1"/>
      <protection hidden="1"/>
    </xf>
    <xf numFmtId="0" fontId="6" fillId="0" borderId="7" xfId="1" applyFont="1" applyBorder="1" applyAlignment="1" applyProtection="1">
      <alignment horizontal="left" vertical="center" wrapText="1"/>
      <protection hidden="1"/>
    </xf>
    <xf numFmtId="0" fontId="1" fillId="0" borderId="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left" vertical="top" wrapText="1"/>
    </xf>
    <xf numFmtId="2" fontId="1" fillId="0" borderId="6" xfId="0" applyNumberFormat="1" applyFont="1" applyBorder="1"/>
    <xf numFmtId="49" fontId="6" fillId="0" borderId="6" xfId="1" applyNumberFormat="1" applyFont="1" applyBorder="1" applyAlignment="1" applyProtection="1">
      <alignment horizontal="right" wrapText="1"/>
      <protection hidden="1"/>
    </xf>
    <xf numFmtId="0" fontId="1" fillId="0" borderId="6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1" fillId="0" borderId="6" xfId="1" applyNumberFormat="1" applyFont="1" applyBorder="1" applyAlignment="1" applyProtection="1">
      <alignment horizontal="right" wrapText="1"/>
      <protection hidden="1"/>
    </xf>
    <xf numFmtId="0" fontId="10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168" fontId="10" fillId="0" borderId="6" xfId="1" applyNumberFormat="1" applyFont="1" applyBorder="1" applyAlignment="1" applyProtection="1">
      <alignment wrapText="1"/>
      <protection hidden="1"/>
    </xf>
    <xf numFmtId="0" fontId="11" fillId="0" borderId="0" xfId="0" applyFont="1"/>
    <xf numFmtId="0" fontId="11" fillId="0" borderId="6" xfId="0" applyFont="1" applyBorder="1"/>
    <xf numFmtId="0" fontId="11" fillId="0" borderId="6" xfId="0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  <protection hidden="1"/>
    </xf>
    <xf numFmtId="0" fontId="13" fillId="0" borderId="2" xfId="0" applyFont="1" applyBorder="1" applyAlignment="1">
      <alignment horizontal="right"/>
    </xf>
    <xf numFmtId="0" fontId="6" fillId="0" borderId="2" xfId="0" applyFont="1" applyBorder="1" applyAlignment="1">
      <alignment horizontal="left" wrapText="1"/>
    </xf>
    <xf numFmtId="0" fontId="0" fillId="0" borderId="2" xfId="0" applyBorder="1" applyAlignment="1">
      <alignment horizontal="right"/>
    </xf>
    <xf numFmtId="0" fontId="12" fillId="0" borderId="6" xfId="0" applyFont="1" applyBorder="1" applyAlignment="1">
      <alignment wrapText="1"/>
    </xf>
    <xf numFmtId="0" fontId="13" fillId="0" borderId="6" xfId="0" applyFont="1" applyBorder="1" applyAlignment="1">
      <alignment horizontal="right"/>
    </xf>
    <xf numFmtId="168" fontId="1" fillId="0" borderId="2" xfId="1" applyNumberFormat="1" applyFont="1" applyBorder="1" applyAlignment="1" applyProtection="1">
      <alignment horizontal="right" wrapText="1"/>
      <protection hidden="1"/>
    </xf>
    <xf numFmtId="167" fontId="6" fillId="0" borderId="0" xfId="0" applyNumberFormat="1" applyFont="1"/>
    <xf numFmtId="0" fontId="6" fillId="0" borderId="8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49" fontId="6" fillId="0" borderId="6" xfId="1" applyNumberFormat="1" applyFont="1" applyBorder="1" applyAlignment="1" applyProtection="1">
      <alignment wrapText="1"/>
      <protection hidden="1"/>
    </xf>
    <xf numFmtId="49" fontId="1" fillId="0" borderId="6" xfId="1" applyNumberFormat="1" applyFont="1" applyBorder="1" applyAlignment="1" applyProtection="1">
      <alignment wrapText="1"/>
      <protection hidden="1"/>
    </xf>
    <xf numFmtId="0" fontId="6" fillId="0" borderId="8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166" fontId="15" fillId="0" borderId="6" xfId="0" applyNumberFormat="1" applyFont="1" applyBorder="1"/>
    <xf numFmtId="0" fontId="15" fillId="0" borderId="6" xfId="0" applyFont="1" applyBorder="1"/>
    <xf numFmtId="166" fontId="6" fillId="0" borderId="8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0" fontId="16" fillId="0" borderId="9" xfId="0" applyFont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right"/>
    </xf>
    <xf numFmtId="167" fontId="6" fillId="0" borderId="6" xfId="0" applyNumberFormat="1" applyFont="1" applyBorder="1" applyAlignment="1">
      <alignment horizontal="right"/>
    </xf>
    <xf numFmtId="0" fontId="6" fillId="0" borderId="10" xfId="1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wrapText="1"/>
    </xf>
    <xf numFmtId="0" fontId="17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right"/>
    </xf>
    <xf numFmtId="0" fontId="6" fillId="0" borderId="5" xfId="0" applyFont="1" applyBorder="1"/>
    <xf numFmtId="0" fontId="1" fillId="0" borderId="5" xfId="0" applyFont="1" applyBorder="1"/>
    <xf numFmtId="0" fontId="7" fillId="0" borderId="6" xfId="0" applyFont="1" applyBorder="1" applyAlignment="1" applyProtection="1">
      <alignment horizontal="left" vertical="center" wrapText="1"/>
      <protection hidden="1"/>
    </xf>
    <xf numFmtId="171" fontId="7" fillId="0" borderId="7" xfId="0" applyNumberFormat="1" applyFont="1" applyBorder="1" applyAlignment="1" applyProtection="1">
      <alignment horizontal="left" vertical="center"/>
      <protection hidden="1"/>
    </xf>
    <xf numFmtId="172" fontId="7" fillId="0" borderId="7" xfId="0" applyNumberFormat="1" applyFont="1" applyBorder="1" applyAlignment="1" applyProtection="1">
      <alignment horizontal="center" vertical="center"/>
      <protection hidden="1"/>
    </xf>
    <xf numFmtId="172" fontId="7" fillId="0" borderId="11" xfId="0" applyNumberFormat="1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166" fontId="7" fillId="0" borderId="6" xfId="0" applyNumberFormat="1" applyFont="1" applyBorder="1" applyAlignment="1" applyProtection="1">
      <alignment vertical="center"/>
      <protection hidden="1"/>
    </xf>
    <xf numFmtId="167" fontId="7" fillId="0" borderId="6" xfId="0" applyNumberFormat="1" applyFont="1" applyBorder="1" applyAlignment="1" applyProtection="1">
      <alignment vertical="center"/>
      <protection hidden="1"/>
    </xf>
    <xf numFmtId="49" fontId="6" fillId="0" borderId="5" xfId="0" applyNumberFormat="1" applyFont="1" applyBorder="1" applyAlignment="1">
      <alignment horizontal="right"/>
    </xf>
    <xf numFmtId="0" fontId="12" fillId="0" borderId="8" xfId="0" applyFont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6" fillId="0" borderId="3" xfId="1" applyFont="1" applyBorder="1" applyAlignment="1" applyProtection="1">
      <alignment horizontal="left" vertical="center" wrapText="1"/>
      <protection hidden="1"/>
    </xf>
    <xf numFmtId="0" fontId="6" fillId="0" borderId="12" xfId="1" applyFont="1" applyBorder="1" applyAlignment="1" applyProtection="1">
      <alignment wrapText="1"/>
      <protection hidden="1"/>
    </xf>
    <xf numFmtId="0" fontId="6" fillId="2" borderId="6" xfId="0" applyFont="1" applyFill="1" applyBorder="1"/>
    <xf numFmtId="0" fontId="1" fillId="2" borderId="6" xfId="0" applyFont="1" applyFill="1" applyBorder="1"/>
    <xf numFmtId="168" fontId="1" fillId="0" borderId="6" xfId="1" applyNumberFormat="1" applyFont="1" applyBorder="1" applyAlignment="1" applyProtection="1">
      <alignment horizontal="right" wrapText="1"/>
      <protection hidden="1"/>
    </xf>
    <xf numFmtId="0" fontId="10" fillId="0" borderId="6" xfId="0" applyFont="1" applyBorder="1"/>
    <xf numFmtId="0" fontId="10" fillId="0" borderId="6" xfId="0" applyFont="1" applyBorder="1" applyAlignment="1">
      <alignment horizontal="right"/>
    </xf>
    <xf numFmtId="0" fontId="19" fillId="0" borderId="6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173" fontId="6" fillId="0" borderId="6" xfId="1" applyNumberFormat="1" applyFont="1" applyBorder="1" applyAlignment="1" applyProtection="1">
      <alignment horizontal="center" vertical="center"/>
      <protection hidden="1"/>
    </xf>
    <xf numFmtId="168" fontId="6" fillId="0" borderId="6" xfId="1" applyNumberFormat="1" applyFont="1" applyBorder="1" applyAlignment="1" applyProtection="1">
      <alignment horizontal="center" wrapText="1"/>
      <protection hidden="1"/>
    </xf>
    <xf numFmtId="171" fontId="6" fillId="0" borderId="6" xfId="1" applyNumberFormat="1" applyFont="1" applyBorder="1" applyAlignment="1" applyProtection="1">
      <alignment horizontal="right"/>
      <protection hidden="1"/>
    </xf>
    <xf numFmtId="173" fontId="1" fillId="0" borderId="6" xfId="1" applyNumberFormat="1" applyFont="1" applyBorder="1" applyAlignment="1" applyProtection="1">
      <alignment horizontal="center" vertical="center"/>
      <protection hidden="1"/>
    </xf>
    <xf numFmtId="168" fontId="1" fillId="0" borderId="6" xfId="1" applyNumberFormat="1" applyFont="1" applyBorder="1" applyAlignment="1" applyProtection="1">
      <alignment horizontal="center" wrapText="1"/>
      <protection hidden="1"/>
    </xf>
    <xf numFmtId="171" fontId="1" fillId="0" borderId="6" xfId="1" applyNumberFormat="1" applyFont="1" applyBorder="1" applyAlignment="1" applyProtection="1">
      <alignment horizontal="right"/>
      <protection hidden="1"/>
    </xf>
    <xf numFmtId="174" fontId="6" fillId="0" borderId="6" xfId="2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165" fontId="5" fillId="0" borderId="0" xfId="2" applyNumberFormat="1" applyFont="1"/>
    <xf numFmtId="164" fontId="5" fillId="0" borderId="0" xfId="2" applyNumberFormat="1" applyFont="1"/>
    <xf numFmtId="164" fontId="13" fillId="0" borderId="0" xfId="0" applyNumberFormat="1" applyFont="1"/>
    <xf numFmtId="0" fontId="13" fillId="0" borderId="0" xfId="0" applyFont="1"/>
    <xf numFmtId="43" fontId="0" fillId="0" borderId="0" xfId="0" applyNumberFormat="1"/>
    <xf numFmtId="175" fontId="0" fillId="0" borderId="0" xfId="0" applyNumberFormat="1"/>
    <xf numFmtId="164" fontId="5" fillId="0" borderId="0" xfId="0" applyNumberFormat="1" applyFont="1"/>
    <xf numFmtId="164" fontId="0" fillId="0" borderId="0" xfId="2" applyNumberFormat="1" applyFont="1"/>
    <xf numFmtId="2" fontId="0" fillId="0" borderId="0" xfId="0" applyNumberFormat="1"/>
    <xf numFmtId="164" fontId="20" fillId="0" borderId="0" xfId="2" applyNumberFormat="1" applyFont="1"/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802"/>
  <sheetViews>
    <sheetView tabSelected="1" zoomScale="96" workbookViewId="0">
      <pane xSplit="6" ySplit="11" topLeftCell="G1158" activePane="bottomRight" state="frozen"/>
      <selection activeCell="A1787" sqref="A1787:XFD1791"/>
      <selection pane="topRight"/>
      <selection pane="bottomLeft"/>
      <selection pane="bottomRight" activeCell="F1185" sqref="F1185"/>
    </sheetView>
  </sheetViews>
  <sheetFormatPr defaultColWidth="9.125" defaultRowHeight="12.9" x14ac:dyDescent="0.2"/>
  <cols>
    <col min="1" max="1" width="86" style="1" customWidth="1"/>
    <col min="2" max="2" width="4.625" style="1" hidden="1" customWidth="1"/>
    <col min="3" max="3" width="5" style="1" customWidth="1"/>
    <col min="4" max="4" width="4.75" style="1" customWidth="1"/>
    <col min="5" max="5" width="14.125" style="1" customWidth="1"/>
    <col min="6" max="6" width="5.375" style="1" customWidth="1"/>
    <col min="7" max="7" width="18.75" style="1" customWidth="1"/>
    <col min="8" max="8" width="19.375" style="1" hidden="1" customWidth="1"/>
    <col min="9" max="9" width="17.625" style="1" hidden="1" customWidth="1"/>
    <col min="10" max="10" width="18.375" style="1" customWidth="1"/>
    <col min="11" max="11" width="18.75" style="1" hidden="1" customWidth="1"/>
    <col min="12" max="12" width="17.625" style="1" hidden="1" customWidth="1"/>
    <col min="13" max="13" width="18" style="1" customWidth="1"/>
    <col min="14" max="15" width="18.125" style="1" hidden="1" customWidth="1"/>
    <col min="16" max="16" width="14.375" style="1" hidden="1" customWidth="1"/>
    <col min="17" max="17" width="13.125" style="1" hidden="1" customWidth="1"/>
    <col min="18" max="32" width="8.875" style="1" hidden="1" customWidth="1"/>
    <col min="33" max="50" width="8.875" style="1" customWidth="1"/>
    <col min="51" max="81" width="9.125" style="1" customWidth="1"/>
    <col min="82" max="16384" width="9.125" style="1"/>
  </cols>
  <sheetData>
    <row r="1" spans="1:17" x14ac:dyDescent="0.2">
      <c r="E1" s="166" t="s">
        <v>0</v>
      </c>
      <c r="F1" s="166"/>
      <c r="G1" s="166"/>
      <c r="H1" s="166"/>
      <c r="I1" s="166"/>
      <c r="J1" s="166"/>
      <c r="K1" s="166"/>
      <c r="L1" s="166"/>
      <c r="M1" s="166"/>
    </row>
    <row r="2" spans="1:17" x14ac:dyDescent="0.2">
      <c r="A2" s="166" t="s">
        <v>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17" ht="14.3" x14ac:dyDescent="0.2">
      <c r="A3" s="167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7" ht="14.3" x14ac:dyDescent="0.25">
      <c r="A4" s="168" t="s">
        <v>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</row>
    <row r="5" spans="1:17" x14ac:dyDescent="0.2">
      <c r="A5" s="166"/>
      <c r="B5" s="166"/>
      <c r="C5" s="166"/>
      <c r="D5" s="166"/>
      <c r="E5" s="166"/>
      <c r="F5" s="166"/>
      <c r="G5" s="166"/>
      <c r="H5" s="166"/>
      <c r="I5" s="166"/>
    </row>
    <row r="6" spans="1:17" ht="64.55" customHeight="1" x14ac:dyDescent="0.3">
      <c r="A6" s="159" t="s">
        <v>4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17" hidden="1" x14ac:dyDescent="0.2">
      <c r="G7" s="2">
        <f>+G1785</f>
        <v>4542079.8952500001</v>
      </c>
      <c r="H7" s="3">
        <f t="shared" ref="H7:O7" si="0">+H1785</f>
        <v>2076988.9948099998</v>
      </c>
      <c r="I7" s="3">
        <f t="shared" si="0"/>
        <v>2465090.90044</v>
      </c>
      <c r="J7" s="3">
        <f t="shared" si="0"/>
        <v>3759741.1504099998</v>
      </c>
      <c r="K7" s="3">
        <f t="shared" si="0"/>
        <v>1109052.0999999999</v>
      </c>
      <c r="L7" s="3">
        <f t="shared" si="0"/>
        <v>2650689.0504099997</v>
      </c>
      <c r="M7" s="3">
        <f t="shared" si="0"/>
        <v>3841660.2834099997</v>
      </c>
      <c r="N7" s="3">
        <f t="shared" si="0"/>
        <v>1181581.1000000001</v>
      </c>
      <c r="O7" s="3">
        <f t="shared" si="0"/>
        <v>2660079.1834099996</v>
      </c>
    </row>
    <row r="8" spans="1:17" x14ac:dyDescent="0.2">
      <c r="G8" s="4" t="s">
        <v>5</v>
      </c>
    </row>
    <row r="9" spans="1:17" ht="13.6" x14ac:dyDescent="0.2">
      <c r="A9" s="160" t="s">
        <v>6</v>
      </c>
      <c r="B9" s="162" t="s">
        <v>7</v>
      </c>
      <c r="C9" s="162" t="s">
        <v>8</v>
      </c>
      <c r="D9" s="162" t="s">
        <v>9</v>
      </c>
      <c r="E9" s="162" t="s">
        <v>10</v>
      </c>
      <c r="F9" s="160" t="s">
        <v>11</v>
      </c>
      <c r="G9" s="164" t="s">
        <v>12</v>
      </c>
      <c r="H9" s="165"/>
      <c r="I9" s="165"/>
      <c r="J9" s="165"/>
      <c r="K9" s="165"/>
      <c r="L9" s="165"/>
      <c r="M9" s="165"/>
      <c r="N9" s="5"/>
      <c r="O9" s="6"/>
    </row>
    <row r="10" spans="1:17" ht="57.6" customHeight="1" x14ac:dyDescent="0.25">
      <c r="A10" s="161"/>
      <c r="B10" s="163"/>
      <c r="C10" s="163"/>
      <c r="D10" s="163"/>
      <c r="E10" s="163"/>
      <c r="F10" s="161"/>
      <c r="G10" s="7" t="s">
        <v>13</v>
      </c>
      <c r="H10" s="8" t="s">
        <v>14</v>
      </c>
      <c r="I10" s="8" t="s">
        <v>15</v>
      </c>
      <c r="J10" s="7" t="s">
        <v>16</v>
      </c>
      <c r="K10" s="8" t="s">
        <v>14</v>
      </c>
      <c r="L10" s="8" t="s">
        <v>15</v>
      </c>
      <c r="M10" s="7" t="s">
        <v>17</v>
      </c>
      <c r="N10" s="8" t="s">
        <v>14</v>
      </c>
      <c r="O10" s="8" t="s">
        <v>15</v>
      </c>
    </row>
    <row r="11" spans="1:17" ht="13.6" hidden="1" x14ac:dyDescent="0.25">
      <c r="A11" s="9" t="s">
        <v>18</v>
      </c>
      <c r="B11" s="10">
        <v>700</v>
      </c>
      <c r="C11" s="11"/>
      <c r="D11" s="11"/>
      <c r="E11" s="11"/>
      <c r="F11" s="11"/>
      <c r="G11" s="12">
        <f t="shared" ref="G11:O11" si="1">+G12+G205+G210+G294+G482+G720+G741+G1417+G1516+G1654+G1717+G1711+G1741</f>
        <v>4542079.8952500001</v>
      </c>
      <c r="H11" s="12">
        <f t="shared" si="1"/>
        <v>2076988.9948099998</v>
      </c>
      <c r="I11" s="12">
        <f t="shared" si="1"/>
        <v>2465090.90044</v>
      </c>
      <c r="J11" s="12">
        <f t="shared" si="1"/>
        <v>3759741.1504099998</v>
      </c>
      <c r="K11" s="12">
        <f t="shared" si="1"/>
        <v>1109052.0999999999</v>
      </c>
      <c r="L11" s="12">
        <f t="shared" si="1"/>
        <v>2650689.0504099997</v>
      </c>
      <c r="M11" s="13">
        <f t="shared" si="1"/>
        <v>3841660.2834099997</v>
      </c>
      <c r="N11" s="12">
        <f t="shared" si="1"/>
        <v>1181581.1000000001</v>
      </c>
      <c r="O11" s="12">
        <f t="shared" si="1"/>
        <v>2660079.1834099996</v>
      </c>
    </row>
    <row r="12" spans="1:17" x14ac:dyDescent="0.2">
      <c r="A12" s="14" t="s">
        <v>19</v>
      </c>
      <c r="B12" s="10">
        <v>700</v>
      </c>
      <c r="C12" s="15" t="s">
        <v>20</v>
      </c>
      <c r="D12" s="16" t="s">
        <v>21</v>
      </c>
      <c r="E12" s="15"/>
      <c r="F12" s="17"/>
      <c r="G12" s="18">
        <f>+G13+G36+G119+G124+G109+G88+G24+G93</f>
        <v>263630.02668000001</v>
      </c>
      <c r="H12" s="18">
        <f t="shared" ref="H12:O12" si="2">+H13+H36+H119+H124+H109+H88+H24+H93</f>
        <v>247061.94968000002</v>
      </c>
      <c r="I12" s="18">
        <f t="shared" si="2"/>
        <v>16568.076999999997</v>
      </c>
      <c r="J12" s="18">
        <f t="shared" si="2"/>
        <v>157793.31119000001</v>
      </c>
      <c r="K12" s="18">
        <f t="shared" si="2"/>
        <v>140113.41618999999</v>
      </c>
      <c r="L12" s="18">
        <f t="shared" si="2"/>
        <v>17679.895</v>
      </c>
      <c r="M12" s="18">
        <f t="shared" si="2"/>
        <v>165887.80419000002</v>
      </c>
      <c r="N12" s="18">
        <f t="shared" si="2"/>
        <v>146895.61619</v>
      </c>
      <c r="O12" s="18">
        <f t="shared" si="2"/>
        <v>18992.188000000002</v>
      </c>
      <c r="P12" s="19"/>
      <c r="Q12" s="20"/>
    </row>
    <row r="13" spans="1:17" ht="24.8" customHeight="1" x14ac:dyDescent="0.2">
      <c r="A13" s="14" t="s">
        <v>22</v>
      </c>
      <c r="B13" s="10">
        <v>700</v>
      </c>
      <c r="C13" s="15" t="s">
        <v>20</v>
      </c>
      <c r="D13" s="15" t="s">
        <v>23</v>
      </c>
      <c r="E13" s="15"/>
      <c r="F13" s="17"/>
      <c r="G13" s="18">
        <f t="shared" ref="G13:O22" si="3">+G14</f>
        <v>4238.7550000000001</v>
      </c>
      <c r="H13" s="18">
        <f t="shared" si="3"/>
        <v>4238.7550000000001</v>
      </c>
      <c r="I13" s="18">
        <f t="shared" si="3"/>
        <v>0</v>
      </c>
      <c r="J13" s="18">
        <f t="shared" si="3"/>
        <v>4238.7550000000001</v>
      </c>
      <c r="K13" s="18">
        <f t="shared" si="3"/>
        <v>4238.7550000000001</v>
      </c>
      <c r="L13" s="18">
        <f t="shared" si="3"/>
        <v>0</v>
      </c>
      <c r="M13" s="18">
        <f t="shared" si="3"/>
        <v>4238.7550000000001</v>
      </c>
      <c r="N13" s="21">
        <f t="shared" si="3"/>
        <v>4238.7550000000001</v>
      </c>
      <c r="O13" s="21">
        <f t="shared" si="3"/>
        <v>0</v>
      </c>
    </row>
    <row r="14" spans="1:17" x14ac:dyDescent="0.2">
      <c r="A14" s="22" t="s">
        <v>24</v>
      </c>
      <c r="B14" s="10">
        <v>700</v>
      </c>
      <c r="C14" s="15" t="s">
        <v>20</v>
      </c>
      <c r="D14" s="15" t="s">
        <v>23</v>
      </c>
      <c r="E14" s="23" t="s">
        <v>25</v>
      </c>
      <c r="F14" s="24"/>
      <c r="G14" s="18">
        <f>+G15+G18+G21</f>
        <v>4238.7550000000001</v>
      </c>
      <c r="H14" s="18">
        <f t="shared" ref="H14:I14" si="4">+H15+H18+H21</f>
        <v>4238.7550000000001</v>
      </c>
      <c r="I14" s="18">
        <f t="shared" si="4"/>
        <v>0</v>
      </c>
      <c r="J14" s="18">
        <f>+J15+J18+J21</f>
        <v>4238.7550000000001</v>
      </c>
      <c r="K14" s="18">
        <f t="shared" ref="K14:L14" si="5">+K15+K18+K21</f>
        <v>4238.7550000000001</v>
      </c>
      <c r="L14" s="18">
        <f t="shared" si="5"/>
        <v>0</v>
      </c>
      <c r="M14" s="18">
        <f>+M15+M18+M21</f>
        <v>4238.7550000000001</v>
      </c>
      <c r="N14" s="25">
        <f t="shared" ref="N14:O14" si="6">+N15+N18+N21</f>
        <v>4238.7550000000001</v>
      </c>
      <c r="O14" s="25">
        <f t="shared" si="6"/>
        <v>0</v>
      </c>
    </row>
    <row r="15" spans="1:17" x14ac:dyDescent="0.2">
      <c r="A15" s="14" t="s">
        <v>26</v>
      </c>
      <c r="B15" s="10">
        <v>700</v>
      </c>
      <c r="C15" s="15" t="s">
        <v>20</v>
      </c>
      <c r="D15" s="15" t="s">
        <v>23</v>
      </c>
      <c r="E15" s="23" t="s">
        <v>27</v>
      </c>
      <c r="F15" s="24"/>
      <c r="G15" s="18">
        <f>+H15+I15</f>
        <v>4238.7550000000001</v>
      </c>
      <c r="H15" s="18">
        <f>+H16</f>
        <v>4238.7550000000001</v>
      </c>
      <c r="I15" s="18">
        <f t="shared" si="3"/>
        <v>0</v>
      </c>
      <c r="J15" s="18">
        <f>+K15+L15</f>
        <v>4238.7550000000001</v>
      </c>
      <c r="K15" s="18">
        <f t="shared" si="3"/>
        <v>4238.7550000000001</v>
      </c>
      <c r="L15" s="18">
        <f t="shared" si="3"/>
        <v>0</v>
      </c>
      <c r="M15" s="18">
        <f>+N15+O15</f>
        <v>4238.7550000000001</v>
      </c>
      <c r="N15" s="9">
        <f t="shared" si="3"/>
        <v>4238.7550000000001</v>
      </c>
      <c r="O15" s="9">
        <f t="shared" si="3"/>
        <v>0</v>
      </c>
    </row>
    <row r="16" spans="1:17" ht="40.75" x14ac:dyDescent="0.25">
      <c r="A16" s="26" t="s">
        <v>28</v>
      </c>
      <c r="B16" s="27">
        <v>700</v>
      </c>
      <c r="C16" s="8" t="s">
        <v>20</v>
      </c>
      <c r="D16" s="8" t="s">
        <v>23</v>
      </c>
      <c r="E16" s="27" t="s">
        <v>27</v>
      </c>
      <c r="F16" s="28">
        <v>100</v>
      </c>
      <c r="G16" s="29">
        <f t="shared" si="3"/>
        <v>4238.7550000000001</v>
      </c>
      <c r="H16" s="29">
        <f t="shared" si="3"/>
        <v>4238.7550000000001</v>
      </c>
      <c r="I16" s="29">
        <f t="shared" si="3"/>
        <v>0</v>
      </c>
      <c r="J16" s="29">
        <f t="shared" si="3"/>
        <v>4238.7550000000001</v>
      </c>
      <c r="K16" s="29">
        <f t="shared" si="3"/>
        <v>4238.7550000000001</v>
      </c>
      <c r="L16" s="29">
        <f t="shared" si="3"/>
        <v>0</v>
      </c>
      <c r="M16" s="29">
        <f t="shared" si="3"/>
        <v>4238.7550000000001</v>
      </c>
      <c r="N16" s="11">
        <f t="shared" si="3"/>
        <v>4238.7550000000001</v>
      </c>
      <c r="O16" s="11">
        <f t="shared" si="3"/>
        <v>0</v>
      </c>
    </row>
    <row r="17" spans="1:15" ht="13.6" x14ac:dyDescent="0.25">
      <c r="A17" s="26" t="s">
        <v>29</v>
      </c>
      <c r="B17" s="27">
        <v>700</v>
      </c>
      <c r="C17" s="8" t="s">
        <v>20</v>
      </c>
      <c r="D17" s="8" t="s">
        <v>23</v>
      </c>
      <c r="E17" s="27" t="s">
        <v>27</v>
      </c>
      <c r="F17" s="28">
        <v>120</v>
      </c>
      <c r="G17" s="29">
        <f>+H17+I17</f>
        <v>4238.7550000000001</v>
      </c>
      <c r="H17" s="29">
        <v>4238.7550000000001</v>
      </c>
      <c r="I17" s="29"/>
      <c r="J17" s="29">
        <f>+K17+L17</f>
        <v>4238.7550000000001</v>
      </c>
      <c r="K17" s="29">
        <v>4238.7550000000001</v>
      </c>
      <c r="L17" s="29"/>
      <c r="M17" s="29">
        <f>+N17+O17</f>
        <v>4238.7550000000001</v>
      </c>
      <c r="N17" s="11">
        <v>4238.7550000000001</v>
      </c>
      <c r="O17" s="11"/>
    </row>
    <row r="18" spans="1:15" ht="25.85" hidden="1" x14ac:dyDescent="0.2">
      <c r="A18" s="30" t="s">
        <v>30</v>
      </c>
      <c r="B18" s="10">
        <v>700</v>
      </c>
      <c r="C18" s="15" t="s">
        <v>20</v>
      </c>
      <c r="D18" s="15" t="s">
        <v>23</v>
      </c>
      <c r="E18" s="10" t="s">
        <v>31</v>
      </c>
      <c r="F18" s="31"/>
      <c r="G18" s="18">
        <f t="shared" si="3"/>
        <v>0</v>
      </c>
      <c r="H18" s="18">
        <f t="shared" si="3"/>
        <v>0</v>
      </c>
      <c r="I18" s="18">
        <f t="shared" si="3"/>
        <v>0</v>
      </c>
      <c r="J18" s="18">
        <f t="shared" si="3"/>
        <v>0</v>
      </c>
      <c r="K18" s="18">
        <f t="shared" si="3"/>
        <v>0</v>
      </c>
      <c r="L18" s="18">
        <f t="shared" si="3"/>
        <v>0</v>
      </c>
      <c r="M18" s="18">
        <f t="shared" si="3"/>
        <v>0</v>
      </c>
      <c r="N18" s="9">
        <f t="shared" si="3"/>
        <v>0</v>
      </c>
      <c r="O18" s="9">
        <f t="shared" si="3"/>
        <v>0</v>
      </c>
    </row>
    <row r="19" spans="1:15" ht="40.75" hidden="1" x14ac:dyDescent="0.25">
      <c r="A19" s="26" t="s">
        <v>28</v>
      </c>
      <c r="B19" s="27">
        <v>700</v>
      </c>
      <c r="C19" s="8" t="s">
        <v>20</v>
      </c>
      <c r="D19" s="8" t="s">
        <v>23</v>
      </c>
      <c r="E19" s="27" t="s">
        <v>31</v>
      </c>
      <c r="F19" s="28">
        <v>100</v>
      </c>
      <c r="G19" s="29">
        <f t="shared" si="3"/>
        <v>0</v>
      </c>
      <c r="H19" s="29">
        <f t="shared" si="3"/>
        <v>0</v>
      </c>
      <c r="I19" s="29">
        <f t="shared" si="3"/>
        <v>0</v>
      </c>
      <c r="J19" s="29">
        <f t="shared" si="3"/>
        <v>0</v>
      </c>
      <c r="K19" s="29">
        <f t="shared" si="3"/>
        <v>0</v>
      </c>
      <c r="L19" s="29">
        <f t="shared" si="3"/>
        <v>0</v>
      </c>
      <c r="M19" s="29">
        <f t="shared" si="3"/>
        <v>0</v>
      </c>
      <c r="N19" s="11">
        <f t="shared" si="3"/>
        <v>0</v>
      </c>
      <c r="O19" s="11">
        <f t="shared" si="3"/>
        <v>0</v>
      </c>
    </row>
    <row r="20" spans="1:15" ht="13.6" hidden="1" x14ac:dyDescent="0.25">
      <c r="A20" s="26" t="s">
        <v>29</v>
      </c>
      <c r="B20" s="27">
        <v>700</v>
      </c>
      <c r="C20" s="8" t="s">
        <v>20</v>
      </c>
      <c r="D20" s="8" t="s">
        <v>23</v>
      </c>
      <c r="E20" s="27" t="s">
        <v>31</v>
      </c>
      <c r="F20" s="28">
        <v>120</v>
      </c>
      <c r="G20" s="29">
        <f>+H20+I20</f>
        <v>0</v>
      </c>
      <c r="H20" s="29"/>
      <c r="I20" s="29"/>
      <c r="J20" s="29">
        <f>+K20+L20</f>
        <v>0</v>
      </c>
      <c r="K20" s="29"/>
      <c r="L20" s="29"/>
      <c r="M20" s="29">
        <f>+N20+O20</f>
        <v>0</v>
      </c>
      <c r="N20" s="11"/>
      <c r="O20" s="11"/>
    </row>
    <row r="21" spans="1:15" ht="15.65" hidden="1" x14ac:dyDescent="0.2">
      <c r="A21" s="32" t="s">
        <v>32</v>
      </c>
      <c r="B21" s="10">
        <v>700</v>
      </c>
      <c r="C21" s="15" t="s">
        <v>20</v>
      </c>
      <c r="D21" s="15" t="s">
        <v>23</v>
      </c>
      <c r="E21" s="10" t="s">
        <v>33</v>
      </c>
      <c r="F21" s="31"/>
      <c r="G21" s="18">
        <f t="shared" si="3"/>
        <v>0</v>
      </c>
      <c r="H21" s="18">
        <f t="shared" si="3"/>
        <v>0</v>
      </c>
      <c r="I21" s="18">
        <f t="shared" si="3"/>
        <v>0</v>
      </c>
      <c r="J21" s="18">
        <f t="shared" si="3"/>
        <v>0</v>
      </c>
      <c r="K21" s="18">
        <f t="shared" si="3"/>
        <v>0</v>
      </c>
      <c r="L21" s="18">
        <f t="shared" si="3"/>
        <v>0</v>
      </c>
      <c r="M21" s="18">
        <f t="shared" si="3"/>
        <v>0</v>
      </c>
      <c r="N21" s="9">
        <f t="shared" si="3"/>
        <v>0</v>
      </c>
      <c r="O21" s="9">
        <f t="shared" si="3"/>
        <v>0</v>
      </c>
    </row>
    <row r="22" spans="1:15" ht="40.75" hidden="1" x14ac:dyDescent="0.25">
      <c r="A22" s="26" t="s">
        <v>28</v>
      </c>
      <c r="B22" s="27">
        <v>700</v>
      </c>
      <c r="C22" s="8" t="s">
        <v>20</v>
      </c>
      <c r="D22" s="8" t="s">
        <v>23</v>
      </c>
      <c r="E22" s="27" t="s">
        <v>33</v>
      </c>
      <c r="F22" s="28">
        <v>100</v>
      </c>
      <c r="G22" s="29">
        <f t="shared" si="3"/>
        <v>0</v>
      </c>
      <c r="H22" s="29">
        <f t="shared" si="3"/>
        <v>0</v>
      </c>
      <c r="I22" s="29">
        <f t="shared" si="3"/>
        <v>0</v>
      </c>
      <c r="J22" s="29">
        <f t="shared" si="3"/>
        <v>0</v>
      </c>
      <c r="K22" s="29">
        <f t="shared" si="3"/>
        <v>0</v>
      </c>
      <c r="L22" s="29">
        <f t="shared" si="3"/>
        <v>0</v>
      </c>
      <c r="M22" s="29">
        <f t="shared" si="3"/>
        <v>0</v>
      </c>
      <c r="N22" s="11">
        <f t="shared" si="3"/>
        <v>0</v>
      </c>
      <c r="O22" s="11">
        <f t="shared" si="3"/>
        <v>0</v>
      </c>
    </row>
    <row r="23" spans="1:15" ht="13.6" hidden="1" x14ac:dyDescent="0.25">
      <c r="A23" s="26" t="s">
        <v>29</v>
      </c>
      <c r="B23" s="27">
        <v>700</v>
      </c>
      <c r="C23" s="8" t="s">
        <v>20</v>
      </c>
      <c r="D23" s="8" t="s">
        <v>23</v>
      </c>
      <c r="E23" s="27" t="s">
        <v>33</v>
      </c>
      <c r="F23" s="28">
        <v>120</v>
      </c>
      <c r="G23" s="29">
        <f>+H23+I23</f>
        <v>0</v>
      </c>
      <c r="H23" s="29"/>
      <c r="I23" s="29"/>
      <c r="J23" s="29">
        <f>+K23+L23</f>
        <v>0</v>
      </c>
      <c r="K23" s="29"/>
      <c r="L23" s="29"/>
      <c r="M23" s="29">
        <f>+N23+O23</f>
        <v>0</v>
      </c>
      <c r="N23" s="11"/>
      <c r="O23" s="11"/>
    </row>
    <row r="24" spans="1:15" ht="25.85" x14ac:dyDescent="0.2">
      <c r="A24" s="22" t="s">
        <v>34</v>
      </c>
      <c r="B24" s="10">
        <v>701</v>
      </c>
      <c r="C24" s="33" t="s">
        <v>35</v>
      </c>
      <c r="D24" s="33" t="s">
        <v>36</v>
      </c>
      <c r="E24" s="10"/>
      <c r="F24" s="34"/>
      <c r="G24" s="18">
        <f t="shared" ref="G24:O24" si="7">+G25</f>
        <v>8743.8379999999997</v>
      </c>
      <c r="H24" s="18">
        <f t="shared" si="7"/>
        <v>8743.8379999999997</v>
      </c>
      <c r="I24" s="18">
        <f t="shared" si="7"/>
        <v>0</v>
      </c>
      <c r="J24" s="18">
        <f t="shared" si="7"/>
        <v>5246.9</v>
      </c>
      <c r="K24" s="18">
        <f t="shared" si="7"/>
        <v>5246.9</v>
      </c>
      <c r="L24" s="18">
        <f t="shared" si="7"/>
        <v>0</v>
      </c>
      <c r="M24" s="18">
        <f t="shared" si="7"/>
        <v>5519.7</v>
      </c>
      <c r="N24" s="9">
        <f t="shared" si="7"/>
        <v>5519.7</v>
      </c>
      <c r="O24" s="9">
        <f t="shared" si="7"/>
        <v>0</v>
      </c>
    </row>
    <row r="25" spans="1:15" x14ac:dyDescent="0.2">
      <c r="A25" s="22" t="s">
        <v>24</v>
      </c>
      <c r="B25" s="10">
        <v>701</v>
      </c>
      <c r="C25" s="33" t="s">
        <v>35</v>
      </c>
      <c r="D25" s="33" t="s">
        <v>36</v>
      </c>
      <c r="E25" s="23" t="s">
        <v>25</v>
      </c>
      <c r="F25" s="31"/>
      <c r="G25" s="18">
        <f>+G26+G33</f>
        <v>8743.8379999999997</v>
      </c>
      <c r="H25" s="18">
        <f t="shared" ref="H25:I25" si="8">+H26+H33</f>
        <v>8743.8379999999997</v>
      </c>
      <c r="I25" s="18">
        <f t="shared" si="8"/>
        <v>0</v>
      </c>
      <c r="J25" s="18">
        <f>+J26+J33</f>
        <v>5246.9</v>
      </c>
      <c r="K25" s="18">
        <f t="shared" ref="K25:L25" si="9">+K26+K33</f>
        <v>5246.9</v>
      </c>
      <c r="L25" s="18">
        <f t="shared" si="9"/>
        <v>0</v>
      </c>
      <c r="M25" s="18">
        <f>+M26+M33</f>
        <v>5519.7</v>
      </c>
      <c r="N25" s="25">
        <f t="shared" ref="N25:O25" si="10">+N26+N33</f>
        <v>5519.7</v>
      </c>
      <c r="O25" s="25">
        <f t="shared" si="10"/>
        <v>0</v>
      </c>
    </row>
    <row r="26" spans="1:15" ht="25.85" x14ac:dyDescent="0.2">
      <c r="A26" s="35" t="s">
        <v>37</v>
      </c>
      <c r="B26" s="10">
        <v>701</v>
      </c>
      <c r="C26" s="33" t="s">
        <v>35</v>
      </c>
      <c r="D26" s="33" t="s">
        <v>36</v>
      </c>
      <c r="E26" s="9" t="s">
        <v>38</v>
      </c>
      <c r="F26" s="36"/>
      <c r="G26" s="18">
        <f t="shared" ref="G26:O26" si="11">+G27+G29+G32</f>
        <v>5657.4480000000003</v>
      </c>
      <c r="H26" s="18">
        <f t="shared" si="11"/>
        <v>5657.4480000000003</v>
      </c>
      <c r="I26" s="18">
        <f t="shared" si="11"/>
        <v>0</v>
      </c>
      <c r="J26" s="18">
        <f t="shared" si="11"/>
        <v>3394</v>
      </c>
      <c r="K26" s="18">
        <f t="shared" si="11"/>
        <v>3394</v>
      </c>
      <c r="L26" s="18">
        <f t="shared" si="11"/>
        <v>0</v>
      </c>
      <c r="M26" s="18">
        <f t="shared" si="11"/>
        <v>3594</v>
      </c>
      <c r="N26" s="25">
        <f t="shared" si="11"/>
        <v>3594</v>
      </c>
      <c r="O26" s="25">
        <f t="shared" si="11"/>
        <v>0</v>
      </c>
    </row>
    <row r="27" spans="1:15" ht="40.75" x14ac:dyDescent="0.25">
      <c r="A27" s="26" t="s">
        <v>28</v>
      </c>
      <c r="B27" s="27">
        <v>701</v>
      </c>
      <c r="C27" s="37" t="s">
        <v>35</v>
      </c>
      <c r="D27" s="37" t="s">
        <v>36</v>
      </c>
      <c r="E27" s="11" t="s">
        <v>38</v>
      </c>
      <c r="F27" s="38">
        <v>100</v>
      </c>
      <c r="G27" s="29">
        <f t="shared" ref="G27:O27" si="12">+G28</f>
        <v>3688.5439999999999</v>
      </c>
      <c r="H27" s="29">
        <f t="shared" si="12"/>
        <v>3688.5439999999999</v>
      </c>
      <c r="I27" s="29">
        <f t="shared" si="12"/>
        <v>0</v>
      </c>
      <c r="J27" s="29">
        <f t="shared" si="12"/>
        <v>2213</v>
      </c>
      <c r="K27" s="29">
        <f t="shared" si="12"/>
        <v>2213</v>
      </c>
      <c r="L27" s="29">
        <f t="shared" si="12"/>
        <v>0</v>
      </c>
      <c r="M27" s="29">
        <f t="shared" si="12"/>
        <v>2413</v>
      </c>
      <c r="N27" s="39">
        <f t="shared" si="12"/>
        <v>2413</v>
      </c>
      <c r="O27" s="11">
        <f t="shared" si="12"/>
        <v>0</v>
      </c>
    </row>
    <row r="28" spans="1:15" ht="13.6" x14ac:dyDescent="0.25">
      <c r="A28" s="26" t="s">
        <v>29</v>
      </c>
      <c r="B28" s="27">
        <v>701</v>
      </c>
      <c r="C28" s="37" t="s">
        <v>35</v>
      </c>
      <c r="D28" s="37" t="s">
        <v>36</v>
      </c>
      <c r="E28" s="11" t="s">
        <v>38</v>
      </c>
      <c r="F28" s="38">
        <v>120</v>
      </c>
      <c r="G28" s="29">
        <f>+H28+I28</f>
        <v>3688.5439999999999</v>
      </c>
      <c r="H28" s="29">
        <v>3688.5439999999999</v>
      </c>
      <c r="I28" s="29"/>
      <c r="J28" s="29">
        <f>+K28+L28</f>
        <v>2213</v>
      </c>
      <c r="K28" s="29">
        <v>2213</v>
      </c>
      <c r="L28" s="29"/>
      <c r="M28" s="29">
        <f>+N28+O28</f>
        <v>2413</v>
      </c>
      <c r="N28" s="39">
        <f>2313+100</f>
        <v>2413</v>
      </c>
      <c r="O28" s="11"/>
    </row>
    <row r="29" spans="1:15" ht="13.6" x14ac:dyDescent="0.25">
      <c r="A29" s="40" t="s">
        <v>39</v>
      </c>
      <c r="B29" s="27">
        <v>701</v>
      </c>
      <c r="C29" s="37" t="s">
        <v>35</v>
      </c>
      <c r="D29" s="37" t="s">
        <v>36</v>
      </c>
      <c r="E29" s="11" t="s">
        <v>38</v>
      </c>
      <c r="F29" s="38">
        <v>200</v>
      </c>
      <c r="G29" s="29">
        <f t="shared" ref="G29:O29" si="13">+G30</f>
        <v>1967.904</v>
      </c>
      <c r="H29" s="29">
        <f t="shared" si="13"/>
        <v>1967.904</v>
      </c>
      <c r="I29" s="29">
        <f t="shared" si="13"/>
        <v>0</v>
      </c>
      <c r="J29" s="29">
        <f t="shared" si="13"/>
        <v>1180</v>
      </c>
      <c r="K29" s="29">
        <f t="shared" si="13"/>
        <v>1180</v>
      </c>
      <c r="L29" s="29">
        <f t="shared" si="13"/>
        <v>0</v>
      </c>
      <c r="M29" s="29">
        <f t="shared" si="13"/>
        <v>1180</v>
      </c>
      <c r="N29" s="39">
        <f t="shared" si="13"/>
        <v>1180</v>
      </c>
      <c r="O29" s="11">
        <f t="shared" si="13"/>
        <v>0</v>
      </c>
    </row>
    <row r="30" spans="1:15" ht="13.6" x14ac:dyDescent="0.25">
      <c r="A30" s="40" t="s">
        <v>40</v>
      </c>
      <c r="B30" s="27">
        <v>701</v>
      </c>
      <c r="C30" s="37" t="s">
        <v>35</v>
      </c>
      <c r="D30" s="37" t="s">
        <v>36</v>
      </c>
      <c r="E30" s="11" t="s">
        <v>38</v>
      </c>
      <c r="F30" s="38">
        <v>240</v>
      </c>
      <c r="G30" s="29">
        <f>+H30+I30</f>
        <v>1967.904</v>
      </c>
      <c r="H30" s="29">
        <f>5054.294-3086.39</f>
        <v>1967.904</v>
      </c>
      <c r="I30" s="29"/>
      <c r="J30" s="29">
        <f>+K30+L30</f>
        <v>1180</v>
      </c>
      <c r="K30" s="29">
        <v>1180</v>
      </c>
      <c r="L30" s="29"/>
      <c r="M30" s="29">
        <f>+N30+O30</f>
        <v>1180</v>
      </c>
      <c r="N30" s="39">
        <v>1180</v>
      </c>
      <c r="O30" s="11"/>
    </row>
    <row r="31" spans="1:15" ht="13.6" x14ac:dyDescent="0.25">
      <c r="A31" s="41" t="s">
        <v>41</v>
      </c>
      <c r="B31" s="27">
        <v>701</v>
      </c>
      <c r="C31" s="37" t="s">
        <v>35</v>
      </c>
      <c r="D31" s="37" t="s">
        <v>36</v>
      </c>
      <c r="E31" s="11" t="s">
        <v>38</v>
      </c>
      <c r="F31" s="38">
        <v>800</v>
      </c>
      <c r="G31" s="29">
        <f t="shared" ref="G31:O31" si="14">+G32</f>
        <v>1</v>
      </c>
      <c r="H31" s="29">
        <f t="shared" si="14"/>
        <v>1</v>
      </c>
      <c r="I31" s="29">
        <f t="shared" si="14"/>
        <v>0</v>
      </c>
      <c r="J31" s="29">
        <f t="shared" si="14"/>
        <v>1</v>
      </c>
      <c r="K31" s="29">
        <f t="shared" si="14"/>
        <v>1</v>
      </c>
      <c r="L31" s="29">
        <f t="shared" si="14"/>
        <v>0</v>
      </c>
      <c r="M31" s="29">
        <f t="shared" si="14"/>
        <v>1</v>
      </c>
      <c r="N31" s="39">
        <f t="shared" si="14"/>
        <v>1</v>
      </c>
      <c r="O31" s="11">
        <f t="shared" si="14"/>
        <v>0</v>
      </c>
    </row>
    <row r="32" spans="1:15" ht="13.6" x14ac:dyDescent="0.25">
      <c r="A32" s="26" t="s">
        <v>42</v>
      </c>
      <c r="B32" s="27">
        <v>701</v>
      </c>
      <c r="C32" s="37" t="s">
        <v>35</v>
      </c>
      <c r="D32" s="37" t="s">
        <v>36</v>
      </c>
      <c r="E32" s="11" t="s">
        <v>38</v>
      </c>
      <c r="F32" s="38">
        <v>850</v>
      </c>
      <c r="G32" s="29">
        <f>+H32+I32</f>
        <v>1</v>
      </c>
      <c r="H32" s="29">
        <v>1</v>
      </c>
      <c r="I32" s="29"/>
      <c r="J32" s="29">
        <f>+K32+L32</f>
        <v>1</v>
      </c>
      <c r="K32" s="29">
        <v>1</v>
      </c>
      <c r="L32" s="29"/>
      <c r="M32" s="29">
        <f>+N32+O32</f>
        <v>1</v>
      </c>
      <c r="N32" s="39">
        <v>1</v>
      </c>
      <c r="O32" s="11"/>
    </row>
    <row r="33" spans="1:16" ht="13.6" x14ac:dyDescent="0.25">
      <c r="A33" s="14" t="s">
        <v>43</v>
      </c>
      <c r="B33" s="10">
        <v>701</v>
      </c>
      <c r="C33" s="37" t="s">
        <v>35</v>
      </c>
      <c r="D33" s="37" t="s">
        <v>36</v>
      </c>
      <c r="E33" s="9" t="s">
        <v>44</v>
      </c>
      <c r="F33" s="38"/>
      <c r="G33" s="18">
        <f t="shared" ref="G33:O34" si="15">+G34</f>
        <v>3086.39</v>
      </c>
      <c r="H33" s="18">
        <f t="shared" si="15"/>
        <v>3086.39</v>
      </c>
      <c r="I33" s="18">
        <f t="shared" si="15"/>
        <v>0</v>
      </c>
      <c r="J33" s="18">
        <f t="shared" si="15"/>
        <v>1852.9</v>
      </c>
      <c r="K33" s="18">
        <f t="shared" si="15"/>
        <v>1852.9</v>
      </c>
      <c r="L33" s="18">
        <f t="shared" si="15"/>
        <v>0</v>
      </c>
      <c r="M33" s="18">
        <f t="shared" si="15"/>
        <v>1925.7</v>
      </c>
      <c r="N33" s="9">
        <f t="shared" si="15"/>
        <v>1925.7</v>
      </c>
      <c r="O33" s="9">
        <f t="shared" si="15"/>
        <v>0</v>
      </c>
    </row>
    <row r="34" spans="1:16" ht="40.75" x14ac:dyDescent="0.25">
      <c r="A34" s="26" t="s">
        <v>28</v>
      </c>
      <c r="B34" s="27">
        <v>701</v>
      </c>
      <c r="C34" s="37" t="s">
        <v>35</v>
      </c>
      <c r="D34" s="37" t="s">
        <v>36</v>
      </c>
      <c r="E34" s="11" t="s">
        <v>44</v>
      </c>
      <c r="F34" s="38">
        <v>100</v>
      </c>
      <c r="G34" s="29">
        <f t="shared" si="15"/>
        <v>3086.39</v>
      </c>
      <c r="H34" s="29">
        <f t="shared" si="15"/>
        <v>3086.39</v>
      </c>
      <c r="I34" s="29">
        <f t="shared" si="15"/>
        <v>0</v>
      </c>
      <c r="J34" s="29">
        <f t="shared" si="15"/>
        <v>1852.9</v>
      </c>
      <c r="K34" s="29">
        <f t="shared" si="15"/>
        <v>1852.9</v>
      </c>
      <c r="L34" s="29">
        <f t="shared" si="15"/>
        <v>0</v>
      </c>
      <c r="M34" s="29">
        <f t="shared" si="15"/>
        <v>1925.7</v>
      </c>
      <c r="N34" s="11">
        <f t="shared" si="15"/>
        <v>1925.7</v>
      </c>
      <c r="O34" s="11">
        <f t="shared" si="15"/>
        <v>0</v>
      </c>
    </row>
    <row r="35" spans="1:16" ht="13.6" x14ac:dyDescent="0.25">
      <c r="A35" s="26" t="s">
        <v>29</v>
      </c>
      <c r="B35" s="27">
        <v>701</v>
      </c>
      <c r="C35" s="37" t="s">
        <v>35</v>
      </c>
      <c r="D35" s="37" t="s">
        <v>36</v>
      </c>
      <c r="E35" s="11" t="s">
        <v>44</v>
      </c>
      <c r="F35" s="38">
        <v>120</v>
      </c>
      <c r="G35" s="29">
        <f>+H35+I35</f>
        <v>3086.39</v>
      </c>
      <c r="H35" s="29">
        <v>3086.39</v>
      </c>
      <c r="I35" s="29"/>
      <c r="J35" s="29">
        <f>+K35+L35</f>
        <v>1852.9</v>
      </c>
      <c r="K35" s="29">
        <v>1852.9</v>
      </c>
      <c r="L35" s="29"/>
      <c r="M35" s="29">
        <f>+N35+O35</f>
        <v>1925.7</v>
      </c>
      <c r="N35" s="39">
        <v>1925.7</v>
      </c>
      <c r="O35" s="11"/>
    </row>
    <row r="36" spans="1:16" ht="40.75" customHeight="1" x14ac:dyDescent="0.25">
      <c r="A36" s="14" t="s">
        <v>45</v>
      </c>
      <c r="B36" s="42">
        <v>700</v>
      </c>
      <c r="C36" s="33" t="s">
        <v>35</v>
      </c>
      <c r="D36" s="33" t="s">
        <v>46</v>
      </c>
      <c r="E36" s="11"/>
      <c r="F36" s="38"/>
      <c r="G36" s="18">
        <f t="shared" ref="G36:O36" si="16">+G37</f>
        <v>150997.72249000001</v>
      </c>
      <c r="H36" s="18">
        <f t="shared" si="16"/>
        <v>135502.08749000001</v>
      </c>
      <c r="I36" s="18">
        <f t="shared" si="16"/>
        <v>15495.634999999998</v>
      </c>
      <c r="J36" s="18">
        <f t="shared" si="16"/>
        <v>97426.270999999979</v>
      </c>
      <c r="K36" s="18">
        <f t="shared" si="16"/>
        <v>80627.899999999994</v>
      </c>
      <c r="L36" s="18">
        <f t="shared" si="16"/>
        <v>16798.370999999999</v>
      </c>
      <c r="M36" s="18">
        <f t="shared" si="16"/>
        <v>102280.624</v>
      </c>
      <c r="N36" s="9">
        <f t="shared" si="16"/>
        <v>84170.799999999988</v>
      </c>
      <c r="O36" s="9">
        <f t="shared" si="16"/>
        <v>18109.824000000001</v>
      </c>
    </row>
    <row r="37" spans="1:16" x14ac:dyDescent="0.2">
      <c r="A37" s="22" t="s">
        <v>24</v>
      </c>
      <c r="B37" s="42">
        <v>700</v>
      </c>
      <c r="C37" s="33" t="s">
        <v>35</v>
      </c>
      <c r="D37" s="33" t="s">
        <v>46</v>
      </c>
      <c r="E37" s="23" t="s">
        <v>25</v>
      </c>
      <c r="F37" s="43"/>
      <c r="G37" s="18">
        <f t="shared" ref="G37:O37" si="17">+G38+G41+G46+G53+G58+G65+G70+G75+G82+G85</f>
        <v>150997.72249000001</v>
      </c>
      <c r="H37" s="18">
        <f t="shared" si="17"/>
        <v>135502.08749000001</v>
      </c>
      <c r="I37" s="18">
        <f t="shared" si="17"/>
        <v>15495.634999999998</v>
      </c>
      <c r="J37" s="18">
        <f t="shared" si="17"/>
        <v>97426.270999999979</v>
      </c>
      <c r="K37" s="18">
        <f t="shared" si="17"/>
        <v>80627.899999999994</v>
      </c>
      <c r="L37" s="18">
        <f t="shared" si="17"/>
        <v>16798.370999999999</v>
      </c>
      <c r="M37" s="18">
        <f t="shared" si="17"/>
        <v>102280.624</v>
      </c>
      <c r="N37" s="9">
        <f t="shared" si="17"/>
        <v>84170.799999999988</v>
      </c>
      <c r="O37" s="9">
        <f t="shared" si="17"/>
        <v>18109.824000000001</v>
      </c>
    </row>
    <row r="38" spans="1:16" ht="24.8" customHeight="1" x14ac:dyDescent="0.25">
      <c r="A38" s="35" t="s">
        <v>47</v>
      </c>
      <c r="B38" s="42">
        <v>700</v>
      </c>
      <c r="C38" s="33" t="s">
        <v>35</v>
      </c>
      <c r="D38" s="33" t="s">
        <v>46</v>
      </c>
      <c r="E38" s="9" t="s">
        <v>48</v>
      </c>
      <c r="F38" s="44"/>
      <c r="G38" s="18">
        <f t="shared" ref="G38:O39" si="18">+G39</f>
        <v>107412.18749</v>
      </c>
      <c r="H38" s="18">
        <f t="shared" si="18"/>
        <v>107412.18749</v>
      </c>
      <c r="I38" s="18">
        <f t="shared" si="18"/>
        <v>0</v>
      </c>
      <c r="J38" s="18">
        <f t="shared" si="18"/>
        <v>64500</v>
      </c>
      <c r="K38" s="18">
        <f t="shared" si="18"/>
        <v>64500</v>
      </c>
      <c r="L38" s="18">
        <f t="shared" si="18"/>
        <v>0</v>
      </c>
      <c r="M38" s="18">
        <f t="shared" si="18"/>
        <v>67562.899999999994</v>
      </c>
      <c r="N38" s="9">
        <f t="shared" si="18"/>
        <v>67562.899999999994</v>
      </c>
      <c r="O38" s="9">
        <f t="shared" si="18"/>
        <v>0</v>
      </c>
    </row>
    <row r="39" spans="1:16" ht="40.75" x14ac:dyDescent="0.25">
      <c r="A39" s="26" t="s">
        <v>28</v>
      </c>
      <c r="B39" s="45">
        <v>700</v>
      </c>
      <c r="C39" s="37" t="s">
        <v>35</v>
      </c>
      <c r="D39" s="37" t="s">
        <v>46</v>
      </c>
      <c r="E39" s="11" t="s">
        <v>48</v>
      </c>
      <c r="F39" s="44" t="s">
        <v>49</v>
      </c>
      <c r="G39" s="29">
        <f t="shared" si="18"/>
        <v>107412.18749</v>
      </c>
      <c r="H39" s="29">
        <f t="shared" si="18"/>
        <v>107412.18749</v>
      </c>
      <c r="I39" s="29">
        <f t="shared" si="18"/>
        <v>0</v>
      </c>
      <c r="J39" s="29">
        <f t="shared" si="18"/>
        <v>64500</v>
      </c>
      <c r="K39" s="29">
        <f t="shared" si="18"/>
        <v>64500</v>
      </c>
      <c r="L39" s="29">
        <f t="shared" si="18"/>
        <v>0</v>
      </c>
      <c r="M39" s="29">
        <f t="shared" si="18"/>
        <v>67562.899999999994</v>
      </c>
      <c r="N39" s="11">
        <f t="shared" si="18"/>
        <v>67562.899999999994</v>
      </c>
      <c r="O39" s="11">
        <f t="shared" si="18"/>
        <v>0</v>
      </c>
    </row>
    <row r="40" spans="1:16" ht="13.6" x14ac:dyDescent="0.25">
      <c r="A40" s="26" t="s">
        <v>29</v>
      </c>
      <c r="B40" s="45">
        <v>700</v>
      </c>
      <c r="C40" s="37" t="s">
        <v>35</v>
      </c>
      <c r="D40" s="37" t="s">
        <v>46</v>
      </c>
      <c r="E40" s="11" t="s">
        <v>48</v>
      </c>
      <c r="F40" s="46" t="s">
        <v>50</v>
      </c>
      <c r="G40" s="29">
        <f>+H40+I40</f>
        <v>107412.18749</v>
      </c>
      <c r="H40" s="29">
        <f>82126.34677+230.5+49.4+157.2+200+24648.74072</f>
        <v>107412.18749</v>
      </c>
      <c r="I40" s="29"/>
      <c r="J40" s="29">
        <f>+K40+L40</f>
        <v>64500</v>
      </c>
      <c r="K40" s="29">
        <v>64500</v>
      </c>
      <c r="L40" s="29"/>
      <c r="M40" s="29">
        <f>+N40+O40</f>
        <v>67562.899999999994</v>
      </c>
      <c r="N40" s="11">
        <f>66435+1127.9</f>
        <v>67562.899999999994</v>
      </c>
      <c r="O40" s="11"/>
    </row>
    <row r="41" spans="1:16" ht="14.45" customHeight="1" x14ac:dyDescent="0.25">
      <c r="A41" s="22" t="s">
        <v>51</v>
      </c>
      <c r="B41" s="42">
        <v>700</v>
      </c>
      <c r="C41" s="33" t="s">
        <v>35</v>
      </c>
      <c r="D41" s="33" t="s">
        <v>46</v>
      </c>
      <c r="E41" s="23" t="s">
        <v>52</v>
      </c>
      <c r="F41" s="38"/>
      <c r="G41" s="18">
        <f t="shared" ref="G41:I41" si="19">+G42+G44</f>
        <v>28089.9</v>
      </c>
      <c r="H41" s="18">
        <f t="shared" si="19"/>
        <v>28089.9</v>
      </c>
      <c r="I41" s="18">
        <f t="shared" si="19"/>
        <v>0</v>
      </c>
      <c r="J41" s="18">
        <f t="shared" ref="J41:O41" si="20">+J42+J44</f>
        <v>16127.9</v>
      </c>
      <c r="K41" s="18">
        <f t="shared" si="20"/>
        <v>16127.9</v>
      </c>
      <c r="L41" s="18">
        <f t="shared" si="20"/>
        <v>0</v>
      </c>
      <c r="M41" s="18">
        <f t="shared" si="20"/>
        <v>16607.900000000001</v>
      </c>
      <c r="N41" s="9">
        <f t="shared" si="20"/>
        <v>16607.900000000001</v>
      </c>
      <c r="O41" s="9">
        <f t="shared" si="20"/>
        <v>0</v>
      </c>
      <c r="P41" s="47"/>
    </row>
    <row r="42" spans="1:16" ht="13.6" x14ac:dyDescent="0.25">
      <c r="A42" s="40" t="s">
        <v>39</v>
      </c>
      <c r="B42" s="45">
        <v>700</v>
      </c>
      <c r="C42" s="37" t="s">
        <v>35</v>
      </c>
      <c r="D42" s="37" t="s">
        <v>46</v>
      </c>
      <c r="E42" s="48" t="s">
        <v>52</v>
      </c>
      <c r="F42" s="38">
        <v>200</v>
      </c>
      <c r="G42" s="29">
        <f t="shared" ref="G42:O42" si="21">+G43</f>
        <v>27962</v>
      </c>
      <c r="H42" s="29">
        <f t="shared" si="21"/>
        <v>27962</v>
      </c>
      <c r="I42" s="29">
        <f t="shared" si="21"/>
        <v>0</v>
      </c>
      <c r="J42" s="29">
        <f t="shared" si="21"/>
        <v>16000</v>
      </c>
      <c r="K42" s="29">
        <f t="shared" si="21"/>
        <v>16000</v>
      </c>
      <c r="L42" s="29">
        <f t="shared" si="21"/>
        <v>0</v>
      </c>
      <c r="M42" s="29">
        <f t="shared" si="21"/>
        <v>16480</v>
      </c>
      <c r="N42" s="11">
        <f t="shared" si="21"/>
        <v>16480</v>
      </c>
      <c r="O42" s="11">
        <f t="shared" si="21"/>
        <v>0</v>
      </c>
    </row>
    <row r="43" spans="1:16" ht="13.95" customHeight="1" x14ac:dyDescent="0.25">
      <c r="A43" s="40" t="s">
        <v>40</v>
      </c>
      <c r="B43" s="45">
        <v>700</v>
      </c>
      <c r="C43" s="37" t="s">
        <v>35</v>
      </c>
      <c r="D43" s="37" t="s">
        <v>46</v>
      </c>
      <c r="E43" s="48" t="s">
        <v>52</v>
      </c>
      <c r="F43" s="38">
        <v>240</v>
      </c>
      <c r="G43" s="29">
        <f>+H43+I43</f>
        <v>27962</v>
      </c>
      <c r="H43" s="29">
        <f>21912+4000+2050</f>
        <v>27962</v>
      </c>
      <c r="I43" s="29"/>
      <c r="J43" s="29">
        <f>+K43+L43</f>
        <v>16000</v>
      </c>
      <c r="K43" s="29">
        <v>16000</v>
      </c>
      <c r="L43" s="29"/>
      <c r="M43" s="29">
        <f>+N43+O43</f>
        <v>16480</v>
      </c>
      <c r="N43" s="11">
        <v>16480</v>
      </c>
      <c r="O43" s="11"/>
    </row>
    <row r="44" spans="1:16" ht="13.6" x14ac:dyDescent="0.25">
      <c r="A44" s="41" t="s">
        <v>41</v>
      </c>
      <c r="B44" s="45">
        <v>700</v>
      </c>
      <c r="C44" s="37" t="s">
        <v>35</v>
      </c>
      <c r="D44" s="37" t="s">
        <v>46</v>
      </c>
      <c r="E44" s="48" t="s">
        <v>52</v>
      </c>
      <c r="F44" s="38">
        <v>800</v>
      </c>
      <c r="G44" s="29">
        <f t="shared" ref="G44:O44" si="22">+G45</f>
        <v>127.89999999999999</v>
      </c>
      <c r="H44" s="29">
        <f t="shared" si="22"/>
        <v>127.89999999999999</v>
      </c>
      <c r="I44" s="29">
        <f t="shared" si="22"/>
        <v>0</v>
      </c>
      <c r="J44" s="29">
        <f t="shared" si="22"/>
        <v>127.9</v>
      </c>
      <c r="K44" s="29">
        <f t="shared" si="22"/>
        <v>127.9</v>
      </c>
      <c r="L44" s="29">
        <f t="shared" si="22"/>
        <v>0</v>
      </c>
      <c r="M44" s="29">
        <f t="shared" si="22"/>
        <v>127.9</v>
      </c>
      <c r="N44" s="11">
        <f t="shared" si="22"/>
        <v>127.9</v>
      </c>
      <c r="O44" s="11">
        <f t="shared" si="22"/>
        <v>0</v>
      </c>
    </row>
    <row r="45" spans="1:16" ht="13.6" x14ac:dyDescent="0.25">
      <c r="A45" s="26" t="s">
        <v>42</v>
      </c>
      <c r="B45" s="45">
        <v>700</v>
      </c>
      <c r="C45" s="37" t="s">
        <v>35</v>
      </c>
      <c r="D45" s="37" t="s">
        <v>46</v>
      </c>
      <c r="E45" s="48" t="s">
        <v>52</v>
      </c>
      <c r="F45" s="38">
        <v>850</v>
      </c>
      <c r="G45" s="29">
        <f>+H45+I45</f>
        <v>127.89999999999999</v>
      </c>
      <c r="H45" s="29">
        <f>84.6+43.3</f>
        <v>127.89999999999999</v>
      </c>
      <c r="I45" s="29"/>
      <c r="J45" s="29">
        <f>+K45+L45</f>
        <v>127.9</v>
      </c>
      <c r="K45" s="29">
        <v>127.9</v>
      </c>
      <c r="L45" s="29"/>
      <c r="M45" s="29">
        <f>+N45+O45</f>
        <v>127.9</v>
      </c>
      <c r="N45" s="11">
        <v>127.9</v>
      </c>
      <c r="O45" s="11"/>
    </row>
    <row r="46" spans="1:16" ht="28.55" customHeight="1" x14ac:dyDescent="0.25">
      <c r="A46" s="30" t="s">
        <v>53</v>
      </c>
      <c r="B46" s="42">
        <v>700</v>
      </c>
      <c r="C46" s="33" t="s">
        <v>35</v>
      </c>
      <c r="D46" s="33" t="s">
        <v>46</v>
      </c>
      <c r="E46" s="10" t="s">
        <v>54</v>
      </c>
      <c r="F46" s="46"/>
      <c r="G46" s="18">
        <f t="shared" ref="G46:I46" si="23">+G47+G49+G51</f>
        <v>3132</v>
      </c>
      <c r="H46" s="18">
        <f t="shared" si="23"/>
        <v>0</v>
      </c>
      <c r="I46" s="18">
        <f t="shared" si="23"/>
        <v>3132</v>
      </c>
      <c r="J46" s="18">
        <f t="shared" ref="J46:O46" si="24">+J47+J49+J51</f>
        <v>3546.7000000000003</v>
      </c>
      <c r="K46" s="18">
        <f t="shared" si="24"/>
        <v>0</v>
      </c>
      <c r="L46" s="18">
        <f t="shared" si="24"/>
        <v>3546.7000000000003</v>
      </c>
      <c r="M46" s="18">
        <f t="shared" si="24"/>
        <v>3823.3</v>
      </c>
      <c r="N46" s="9">
        <f t="shared" si="24"/>
        <v>0</v>
      </c>
      <c r="O46" s="9">
        <f t="shared" si="24"/>
        <v>3823.3</v>
      </c>
    </row>
    <row r="47" spans="1:16" ht="40.75" x14ac:dyDescent="0.25">
      <c r="A47" s="40" t="s">
        <v>28</v>
      </c>
      <c r="B47" s="45">
        <v>700</v>
      </c>
      <c r="C47" s="37" t="s">
        <v>35</v>
      </c>
      <c r="D47" s="37" t="s">
        <v>46</v>
      </c>
      <c r="E47" s="27" t="s">
        <v>54</v>
      </c>
      <c r="F47" s="46" t="s">
        <v>49</v>
      </c>
      <c r="G47" s="29">
        <f t="shared" ref="G47:O47" si="25">+G48</f>
        <v>2655.26316</v>
      </c>
      <c r="H47" s="29">
        <f t="shared" si="25"/>
        <v>0</v>
      </c>
      <c r="I47" s="29">
        <f t="shared" si="25"/>
        <v>2655.26316</v>
      </c>
      <c r="J47" s="29">
        <f t="shared" si="25"/>
        <v>2962.32</v>
      </c>
      <c r="K47" s="29">
        <f t="shared" si="25"/>
        <v>0</v>
      </c>
      <c r="L47" s="29">
        <f t="shared" si="25"/>
        <v>2962.32</v>
      </c>
      <c r="M47" s="29">
        <f t="shared" si="25"/>
        <v>2962.32</v>
      </c>
      <c r="N47" s="11">
        <f t="shared" si="25"/>
        <v>0</v>
      </c>
      <c r="O47" s="11">
        <f t="shared" si="25"/>
        <v>2962.32</v>
      </c>
    </row>
    <row r="48" spans="1:16" ht="13.6" x14ac:dyDescent="0.25">
      <c r="A48" s="40" t="s">
        <v>29</v>
      </c>
      <c r="B48" s="45">
        <v>700</v>
      </c>
      <c r="C48" s="37" t="s">
        <v>35</v>
      </c>
      <c r="D48" s="37" t="s">
        <v>46</v>
      </c>
      <c r="E48" s="27" t="s">
        <v>54</v>
      </c>
      <c r="F48" s="46" t="s">
        <v>50</v>
      </c>
      <c r="G48" s="29">
        <f>+H48+I48</f>
        <v>2655.26316</v>
      </c>
      <c r="H48" s="29"/>
      <c r="I48" s="29">
        <v>2655.26316</v>
      </c>
      <c r="J48" s="29">
        <f>+K48+L48</f>
        <v>2962.32</v>
      </c>
      <c r="K48" s="29"/>
      <c r="L48" s="29">
        <v>2962.32</v>
      </c>
      <c r="M48" s="29">
        <f>+N48+O48</f>
        <v>2962.32</v>
      </c>
      <c r="N48" s="11"/>
      <c r="O48" s="11">
        <v>2962.32</v>
      </c>
    </row>
    <row r="49" spans="1:15" ht="13.6" x14ac:dyDescent="0.25">
      <c r="A49" s="40" t="s">
        <v>39</v>
      </c>
      <c r="B49" s="45">
        <v>700</v>
      </c>
      <c r="C49" s="37" t="s">
        <v>35</v>
      </c>
      <c r="D49" s="37" t="s">
        <v>46</v>
      </c>
      <c r="E49" s="27" t="s">
        <v>54</v>
      </c>
      <c r="F49" s="38">
        <v>200</v>
      </c>
      <c r="G49" s="29">
        <f t="shared" ref="G49:O49" si="26">+G50</f>
        <v>476.73683999999997</v>
      </c>
      <c r="H49" s="29">
        <f t="shared" si="26"/>
        <v>0</v>
      </c>
      <c r="I49" s="29">
        <f t="shared" si="26"/>
        <v>476.73683999999997</v>
      </c>
      <c r="J49" s="29">
        <f t="shared" si="26"/>
        <v>584.38</v>
      </c>
      <c r="K49" s="29">
        <f t="shared" si="26"/>
        <v>0</v>
      </c>
      <c r="L49" s="29">
        <f t="shared" si="26"/>
        <v>584.38</v>
      </c>
      <c r="M49" s="29">
        <f t="shared" si="26"/>
        <v>860.98</v>
      </c>
      <c r="N49" s="11">
        <f t="shared" si="26"/>
        <v>0</v>
      </c>
      <c r="O49" s="11">
        <f t="shared" si="26"/>
        <v>860.98</v>
      </c>
    </row>
    <row r="50" spans="1:15" ht="13.6" x14ac:dyDescent="0.25">
      <c r="A50" s="40" t="s">
        <v>40</v>
      </c>
      <c r="B50" s="45">
        <v>700</v>
      </c>
      <c r="C50" s="37" t="s">
        <v>35</v>
      </c>
      <c r="D50" s="37" t="s">
        <v>46</v>
      </c>
      <c r="E50" s="27" t="s">
        <v>54</v>
      </c>
      <c r="F50" s="38">
        <v>240</v>
      </c>
      <c r="G50" s="29">
        <f>+H50+I50</f>
        <v>476.73683999999997</v>
      </c>
      <c r="H50" s="29"/>
      <c r="I50" s="29">
        <v>476.73683999999997</v>
      </c>
      <c r="J50" s="29">
        <f>+K50+L50</f>
        <v>584.38</v>
      </c>
      <c r="K50" s="29"/>
      <c r="L50" s="29">
        <v>584.38</v>
      </c>
      <c r="M50" s="29">
        <f>+N50+O50</f>
        <v>860.98</v>
      </c>
      <c r="N50" s="11"/>
      <c r="O50" s="11">
        <v>860.98</v>
      </c>
    </row>
    <row r="51" spans="1:15" ht="13.6" hidden="1" x14ac:dyDescent="0.25">
      <c r="A51" s="41" t="s">
        <v>41</v>
      </c>
      <c r="B51" s="42">
        <v>700</v>
      </c>
      <c r="C51" s="37" t="s">
        <v>35</v>
      </c>
      <c r="D51" s="37" t="s">
        <v>46</v>
      </c>
      <c r="E51" s="27" t="s">
        <v>55</v>
      </c>
      <c r="F51" s="38">
        <v>800</v>
      </c>
      <c r="G51" s="29">
        <f t="shared" ref="G51:O51" si="27">+G52</f>
        <v>0</v>
      </c>
      <c r="H51" s="29">
        <f t="shared" si="27"/>
        <v>0</v>
      </c>
      <c r="I51" s="29">
        <f t="shared" si="27"/>
        <v>0</v>
      </c>
      <c r="J51" s="29">
        <f t="shared" si="27"/>
        <v>0</v>
      </c>
      <c r="K51" s="29">
        <f t="shared" si="27"/>
        <v>0</v>
      </c>
      <c r="L51" s="29">
        <f t="shared" si="27"/>
        <v>0</v>
      </c>
      <c r="M51" s="29">
        <f t="shared" si="27"/>
        <v>0</v>
      </c>
      <c r="N51" s="11">
        <f t="shared" si="27"/>
        <v>0</v>
      </c>
      <c r="O51" s="11">
        <f t="shared" si="27"/>
        <v>0</v>
      </c>
    </row>
    <row r="52" spans="1:15" ht="27.2" hidden="1" x14ac:dyDescent="0.25">
      <c r="A52" s="26" t="s">
        <v>56</v>
      </c>
      <c r="B52" s="42">
        <v>700</v>
      </c>
      <c r="C52" s="37" t="s">
        <v>35</v>
      </c>
      <c r="D52" s="37" t="s">
        <v>46</v>
      </c>
      <c r="E52" s="27" t="s">
        <v>55</v>
      </c>
      <c r="F52" s="38">
        <v>850</v>
      </c>
      <c r="G52" s="29">
        <f>+H52+I52</f>
        <v>0</v>
      </c>
      <c r="H52" s="29"/>
      <c r="I52" s="29"/>
      <c r="J52" s="29">
        <f>+K52+L52</f>
        <v>0</v>
      </c>
      <c r="K52" s="29"/>
      <c r="L52" s="29"/>
      <c r="M52" s="29">
        <f>+N52+O52</f>
        <v>0</v>
      </c>
      <c r="N52" s="11"/>
      <c r="O52" s="11"/>
    </row>
    <row r="53" spans="1:15" ht="25.85" x14ac:dyDescent="0.25">
      <c r="A53" s="30" t="s">
        <v>57</v>
      </c>
      <c r="B53" s="42">
        <v>700</v>
      </c>
      <c r="C53" s="37" t="s">
        <v>35</v>
      </c>
      <c r="D53" s="37" t="s">
        <v>46</v>
      </c>
      <c r="E53" s="9" t="s">
        <v>58</v>
      </c>
      <c r="F53" s="49"/>
      <c r="G53" s="18">
        <f>+G54+G56</f>
        <v>3938.4</v>
      </c>
      <c r="H53" s="18">
        <f t="shared" ref="H53:O53" si="28">+H54+H56</f>
        <v>0</v>
      </c>
      <c r="I53" s="18">
        <f t="shared" si="28"/>
        <v>3938.4</v>
      </c>
      <c r="J53" s="18">
        <f t="shared" si="28"/>
        <v>4155.8999999999996</v>
      </c>
      <c r="K53" s="18">
        <f t="shared" si="28"/>
        <v>0</v>
      </c>
      <c r="L53" s="18">
        <f t="shared" si="28"/>
        <v>4155.8999999999996</v>
      </c>
      <c r="M53" s="18">
        <f t="shared" si="28"/>
        <v>4492.3</v>
      </c>
      <c r="N53" s="18">
        <f t="shared" si="28"/>
        <v>0</v>
      </c>
      <c r="O53" s="18">
        <f t="shared" si="28"/>
        <v>4492.3</v>
      </c>
    </row>
    <row r="54" spans="1:15" ht="40.75" x14ac:dyDescent="0.25">
      <c r="A54" s="40" t="s">
        <v>28</v>
      </c>
      <c r="B54" s="45">
        <v>700</v>
      </c>
      <c r="C54" s="37" t="s">
        <v>35</v>
      </c>
      <c r="D54" s="37" t="s">
        <v>46</v>
      </c>
      <c r="E54" s="11" t="s">
        <v>58</v>
      </c>
      <c r="F54" s="46" t="s">
        <v>49</v>
      </c>
      <c r="G54" s="29">
        <f t="shared" ref="G54:O54" si="29">+G55</f>
        <v>3257.9942700000001</v>
      </c>
      <c r="H54" s="29">
        <f t="shared" si="29"/>
        <v>0</v>
      </c>
      <c r="I54" s="29">
        <f t="shared" si="29"/>
        <v>3257.9942700000001</v>
      </c>
      <c r="J54" s="29">
        <f t="shared" si="29"/>
        <v>3501.924</v>
      </c>
      <c r="K54" s="29">
        <f t="shared" si="29"/>
        <v>0</v>
      </c>
      <c r="L54" s="29">
        <f t="shared" si="29"/>
        <v>3501.924</v>
      </c>
      <c r="M54" s="29">
        <f t="shared" si="29"/>
        <v>3764.556</v>
      </c>
      <c r="N54" s="11">
        <f t="shared" si="29"/>
        <v>0</v>
      </c>
      <c r="O54" s="11">
        <f t="shared" si="29"/>
        <v>3764.556</v>
      </c>
    </row>
    <row r="55" spans="1:15" ht="13.6" x14ac:dyDescent="0.25">
      <c r="A55" s="40" t="s">
        <v>29</v>
      </c>
      <c r="B55" s="45">
        <v>700</v>
      </c>
      <c r="C55" s="37" t="s">
        <v>35</v>
      </c>
      <c r="D55" s="37" t="s">
        <v>46</v>
      </c>
      <c r="E55" s="11" t="s">
        <v>58</v>
      </c>
      <c r="F55" s="46" t="s">
        <v>50</v>
      </c>
      <c r="G55" s="29">
        <f>+H55+I55</f>
        <v>3257.9942700000001</v>
      </c>
      <c r="H55" s="29"/>
      <c r="I55" s="29">
        <v>3257.9942700000001</v>
      </c>
      <c r="J55" s="29">
        <f>+K55+L55</f>
        <v>3501.924</v>
      </c>
      <c r="K55" s="29"/>
      <c r="L55" s="29">
        <v>3501.924</v>
      </c>
      <c r="M55" s="29">
        <f>+N55+O55</f>
        <v>3764.556</v>
      </c>
      <c r="N55" s="11"/>
      <c r="O55" s="11">
        <v>3764.556</v>
      </c>
    </row>
    <row r="56" spans="1:15" ht="13.6" x14ac:dyDescent="0.25">
      <c r="A56" s="40" t="s">
        <v>39</v>
      </c>
      <c r="B56" s="45">
        <v>700</v>
      </c>
      <c r="C56" s="37" t="s">
        <v>35</v>
      </c>
      <c r="D56" s="37" t="s">
        <v>46</v>
      </c>
      <c r="E56" s="11" t="s">
        <v>58</v>
      </c>
      <c r="F56" s="38">
        <v>200</v>
      </c>
      <c r="G56" s="29">
        <f t="shared" ref="G56:O56" si="30">+G57</f>
        <v>680.40572999999995</v>
      </c>
      <c r="H56" s="29">
        <f t="shared" si="30"/>
        <v>0</v>
      </c>
      <c r="I56" s="29">
        <f t="shared" si="30"/>
        <v>680.40572999999995</v>
      </c>
      <c r="J56" s="29">
        <f t="shared" si="30"/>
        <v>653.976</v>
      </c>
      <c r="K56" s="29">
        <f t="shared" si="30"/>
        <v>0</v>
      </c>
      <c r="L56" s="29">
        <f t="shared" si="30"/>
        <v>653.976</v>
      </c>
      <c r="M56" s="29">
        <f t="shared" si="30"/>
        <v>727.74400000000003</v>
      </c>
      <c r="N56" s="11">
        <f t="shared" si="30"/>
        <v>0</v>
      </c>
      <c r="O56" s="11">
        <f t="shared" si="30"/>
        <v>727.74400000000003</v>
      </c>
    </row>
    <row r="57" spans="1:15" ht="13.6" x14ac:dyDescent="0.25">
      <c r="A57" s="40" t="s">
        <v>40</v>
      </c>
      <c r="B57" s="45">
        <v>700</v>
      </c>
      <c r="C57" s="37" t="s">
        <v>35</v>
      </c>
      <c r="D57" s="37" t="s">
        <v>46</v>
      </c>
      <c r="E57" s="11" t="s">
        <v>58</v>
      </c>
      <c r="F57" s="38">
        <v>240</v>
      </c>
      <c r="G57" s="29">
        <f>+H57+I57</f>
        <v>680.40572999999995</v>
      </c>
      <c r="H57" s="29"/>
      <c r="I57" s="29">
        <f>112.3+411.2+126.90573+30</f>
        <v>680.40572999999995</v>
      </c>
      <c r="J57" s="29">
        <f>+K57+L57</f>
        <v>653.976</v>
      </c>
      <c r="K57" s="29"/>
      <c r="L57" s="29">
        <v>653.976</v>
      </c>
      <c r="M57" s="29">
        <f>+N57+O57</f>
        <v>727.74400000000003</v>
      </c>
      <c r="N57" s="11"/>
      <c r="O57" s="11">
        <v>727.74400000000003</v>
      </c>
    </row>
    <row r="58" spans="1:15" ht="13.6" x14ac:dyDescent="0.25">
      <c r="A58" s="30" t="s">
        <v>59</v>
      </c>
      <c r="B58" s="42">
        <v>700</v>
      </c>
      <c r="C58" s="37" t="s">
        <v>35</v>
      </c>
      <c r="D58" s="37" t="s">
        <v>46</v>
      </c>
      <c r="E58" s="10" t="s">
        <v>60</v>
      </c>
      <c r="F58" s="50"/>
      <c r="G58" s="18">
        <f t="shared" ref="G58:I58" si="31">+G59+G61+G63</f>
        <v>13.151</v>
      </c>
      <c r="H58" s="18">
        <f t="shared" si="31"/>
        <v>0</v>
      </c>
      <c r="I58" s="18">
        <f t="shared" si="31"/>
        <v>13.151</v>
      </c>
      <c r="J58" s="18">
        <f t="shared" ref="J58:O58" si="32">+J59+J61+J63</f>
        <v>14.148000000000001</v>
      </c>
      <c r="K58" s="18">
        <f t="shared" si="32"/>
        <v>0</v>
      </c>
      <c r="L58" s="18">
        <f t="shared" si="32"/>
        <v>14.148000000000001</v>
      </c>
      <c r="M58" s="18">
        <f t="shared" si="32"/>
        <v>15.248999999999999</v>
      </c>
      <c r="N58" s="9">
        <f t="shared" si="32"/>
        <v>0</v>
      </c>
      <c r="O58" s="9">
        <f t="shared" si="32"/>
        <v>15.248999999999999</v>
      </c>
    </row>
    <row r="59" spans="1:15" ht="40.75" x14ac:dyDescent="0.25">
      <c r="A59" s="40" t="s">
        <v>28</v>
      </c>
      <c r="B59" s="45">
        <v>700</v>
      </c>
      <c r="C59" s="37" t="s">
        <v>35</v>
      </c>
      <c r="D59" s="37" t="s">
        <v>46</v>
      </c>
      <c r="E59" s="27" t="s">
        <v>60</v>
      </c>
      <c r="F59" s="46" t="s">
        <v>49</v>
      </c>
      <c r="G59" s="29">
        <f t="shared" ref="G59:O59" si="33">+G60</f>
        <v>7.5938400000000001</v>
      </c>
      <c r="H59" s="29">
        <f t="shared" si="33"/>
        <v>0</v>
      </c>
      <c r="I59" s="29">
        <f t="shared" si="33"/>
        <v>7.5938400000000001</v>
      </c>
      <c r="J59" s="29">
        <f t="shared" si="33"/>
        <v>8.1633600000000008</v>
      </c>
      <c r="K59" s="29">
        <f t="shared" si="33"/>
        <v>0</v>
      </c>
      <c r="L59" s="29">
        <f t="shared" si="33"/>
        <v>8.1633600000000008</v>
      </c>
      <c r="M59" s="29">
        <f t="shared" si="33"/>
        <v>8.6159999999999997</v>
      </c>
      <c r="N59" s="11">
        <f t="shared" si="33"/>
        <v>0</v>
      </c>
      <c r="O59" s="11">
        <f t="shared" si="33"/>
        <v>8.6159999999999997</v>
      </c>
    </row>
    <row r="60" spans="1:15" ht="13.6" x14ac:dyDescent="0.25">
      <c r="A60" s="40" t="s">
        <v>29</v>
      </c>
      <c r="B60" s="45">
        <v>700</v>
      </c>
      <c r="C60" s="37" t="s">
        <v>35</v>
      </c>
      <c r="D60" s="37" t="s">
        <v>46</v>
      </c>
      <c r="E60" s="27" t="s">
        <v>60</v>
      </c>
      <c r="F60" s="46" t="s">
        <v>50</v>
      </c>
      <c r="G60" s="29">
        <f>+H60+I60</f>
        <v>7.5938400000000001</v>
      </c>
      <c r="H60" s="29"/>
      <c r="I60" s="29">
        <v>7.5938400000000001</v>
      </c>
      <c r="J60" s="29">
        <f>+K60+L60</f>
        <v>8.1633600000000008</v>
      </c>
      <c r="K60" s="29"/>
      <c r="L60" s="29">
        <v>8.1633600000000008</v>
      </c>
      <c r="M60" s="29">
        <f>+N60+O60</f>
        <v>8.6159999999999997</v>
      </c>
      <c r="N60" s="11"/>
      <c r="O60" s="39">
        <v>8.6159999999999997</v>
      </c>
    </row>
    <row r="61" spans="1:15" ht="13.6" x14ac:dyDescent="0.25">
      <c r="A61" s="40" t="s">
        <v>39</v>
      </c>
      <c r="B61" s="45">
        <v>700</v>
      </c>
      <c r="C61" s="37" t="s">
        <v>35</v>
      </c>
      <c r="D61" s="37" t="s">
        <v>46</v>
      </c>
      <c r="E61" s="27" t="s">
        <v>60</v>
      </c>
      <c r="F61" s="38">
        <v>200</v>
      </c>
      <c r="G61" s="29">
        <f t="shared" ref="G61:O61" si="34">+G62</f>
        <v>3.5571600000000001</v>
      </c>
      <c r="H61" s="29">
        <f t="shared" si="34"/>
        <v>0</v>
      </c>
      <c r="I61" s="29">
        <f t="shared" si="34"/>
        <v>3.5571600000000001</v>
      </c>
      <c r="J61" s="29">
        <f t="shared" si="34"/>
        <v>3.9846400000000002</v>
      </c>
      <c r="K61" s="29">
        <f t="shared" si="34"/>
        <v>0</v>
      </c>
      <c r="L61" s="29">
        <f t="shared" si="34"/>
        <v>3.9846400000000002</v>
      </c>
      <c r="M61" s="29">
        <f t="shared" si="34"/>
        <v>4.633</v>
      </c>
      <c r="N61" s="11">
        <f t="shared" si="34"/>
        <v>0</v>
      </c>
      <c r="O61" s="39">
        <f t="shared" si="34"/>
        <v>4.633</v>
      </c>
    </row>
    <row r="62" spans="1:15" ht="13.6" x14ac:dyDescent="0.25">
      <c r="A62" s="40" t="s">
        <v>40</v>
      </c>
      <c r="B62" s="45">
        <v>700</v>
      </c>
      <c r="C62" s="37" t="s">
        <v>35</v>
      </c>
      <c r="D62" s="37" t="s">
        <v>46</v>
      </c>
      <c r="E62" s="27" t="s">
        <v>60</v>
      </c>
      <c r="F62" s="38">
        <v>240</v>
      </c>
      <c r="G62" s="29">
        <f>+H62+I62</f>
        <v>3.5571600000000001</v>
      </c>
      <c r="H62" s="29"/>
      <c r="I62" s="29">
        <v>3.5571600000000001</v>
      </c>
      <c r="J62" s="29">
        <f>+K62+L62</f>
        <v>3.9846400000000002</v>
      </c>
      <c r="K62" s="29"/>
      <c r="L62" s="29">
        <v>3.9846400000000002</v>
      </c>
      <c r="M62" s="29">
        <f>+N62+O62</f>
        <v>4.633</v>
      </c>
      <c r="N62" s="11"/>
      <c r="O62" s="39">
        <v>4.633</v>
      </c>
    </row>
    <row r="63" spans="1:15" ht="13.6" x14ac:dyDescent="0.25">
      <c r="A63" s="40" t="s">
        <v>61</v>
      </c>
      <c r="B63" s="45">
        <v>700</v>
      </c>
      <c r="C63" s="37" t="s">
        <v>35</v>
      </c>
      <c r="D63" s="37" t="s">
        <v>46</v>
      </c>
      <c r="E63" s="27" t="s">
        <v>60</v>
      </c>
      <c r="F63" s="46" t="s">
        <v>62</v>
      </c>
      <c r="G63" s="29">
        <f t="shared" ref="G63:O63" si="35">+G64</f>
        <v>2</v>
      </c>
      <c r="H63" s="29">
        <f t="shared" si="35"/>
        <v>0</v>
      </c>
      <c r="I63" s="29">
        <f t="shared" si="35"/>
        <v>2</v>
      </c>
      <c r="J63" s="29">
        <f t="shared" si="35"/>
        <v>2</v>
      </c>
      <c r="K63" s="29">
        <f t="shared" si="35"/>
        <v>0</v>
      </c>
      <c r="L63" s="29">
        <f t="shared" si="35"/>
        <v>2</v>
      </c>
      <c r="M63" s="29">
        <f t="shared" si="35"/>
        <v>2</v>
      </c>
      <c r="N63" s="11">
        <f t="shared" si="35"/>
        <v>0</v>
      </c>
      <c r="O63" s="39">
        <f t="shared" si="35"/>
        <v>2</v>
      </c>
    </row>
    <row r="64" spans="1:15" ht="13.6" x14ac:dyDescent="0.25">
      <c r="A64" s="40" t="s">
        <v>63</v>
      </c>
      <c r="B64" s="45">
        <v>700</v>
      </c>
      <c r="C64" s="37" t="s">
        <v>35</v>
      </c>
      <c r="D64" s="37" t="s">
        <v>46</v>
      </c>
      <c r="E64" s="27" t="s">
        <v>60</v>
      </c>
      <c r="F64" s="46" t="s">
        <v>64</v>
      </c>
      <c r="G64" s="29">
        <f>+H64+I64</f>
        <v>2</v>
      </c>
      <c r="H64" s="29"/>
      <c r="I64" s="29">
        <v>2</v>
      </c>
      <c r="J64" s="29">
        <f>+K64+L64</f>
        <v>2</v>
      </c>
      <c r="K64" s="29"/>
      <c r="L64" s="29">
        <v>2</v>
      </c>
      <c r="M64" s="29">
        <f>+N64+O64</f>
        <v>2</v>
      </c>
      <c r="N64" s="11"/>
      <c r="O64" s="39">
        <v>2</v>
      </c>
    </row>
    <row r="65" spans="1:15" ht="25.85" x14ac:dyDescent="0.25">
      <c r="A65" s="30" t="s">
        <v>65</v>
      </c>
      <c r="B65" s="42">
        <v>700</v>
      </c>
      <c r="C65" s="33" t="s">
        <v>35</v>
      </c>
      <c r="D65" s="33" t="s">
        <v>46</v>
      </c>
      <c r="E65" s="10" t="s">
        <v>66</v>
      </c>
      <c r="F65" s="51"/>
      <c r="G65" s="18">
        <f t="shared" ref="G65:I65" si="36">+G66+G68</f>
        <v>752.16</v>
      </c>
      <c r="H65" s="18">
        <f t="shared" si="36"/>
        <v>0</v>
      </c>
      <c r="I65" s="18">
        <f t="shared" si="36"/>
        <v>752.16</v>
      </c>
      <c r="J65" s="18">
        <f t="shared" ref="J65:O65" si="37">+J66+J68</f>
        <v>843.12000000000012</v>
      </c>
      <c r="K65" s="18">
        <f t="shared" si="37"/>
        <v>0</v>
      </c>
      <c r="L65" s="18">
        <f t="shared" si="37"/>
        <v>843.12000000000012</v>
      </c>
      <c r="M65" s="18">
        <f t="shared" si="37"/>
        <v>899.88</v>
      </c>
      <c r="N65" s="9">
        <f t="shared" si="37"/>
        <v>0</v>
      </c>
      <c r="O65" s="9">
        <f t="shared" si="37"/>
        <v>899.88</v>
      </c>
    </row>
    <row r="66" spans="1:15" ht="40.75" x14ac:dyDescent="0.25">
      <c r="A66" s="40" t="s">
        <v>28</v>
      </c>
      <c r="B66" s="45">
        <v>700</v>
      </c>
      <c r="C66" s="37" t="s">
        <v>35</v>
      </c>
      <c r="D66" s="37" t="s">
        <v>46</v>
      </c>
      <c r="E66" s="27" t="s">
        <v>66</v>
      </c>
      <c r="F66" s="46" t="s">
        <v>49</v>
      </c>
      <c r="G66" s="29">
        <f t="shared" ref="G66:O66" si="38">+G67</f>
        <v>639.94768999999997</v>
      </c>
      <c r="H66" s="29">
        <f t="shared" si="38"/>
        <v>0</v>
      </c>
      <c r="I66" s="29">
        <f t="shared" si="38"/>
        <v>639.94768999999997</v>
      </c>
      <c r="J66" s="29">
        <f t="shared" si="38"/>
        <v>687.94824000000006</v>
      </c>
      <c r="K66" s="29">
        <f t="shared" si="38"/>
        <v>0</v>
      </c>
      <c r="L66" s="29">
        <f t="shared" si="38"/>
        <v>687.94824000000006</v>
      </c>
      <c r="M66" s="29">
        <f t="shared" si="38"/>
        <v>739.54427999999996</v>
      </c>
      <c r="N66" s="11">
        <f t="shared" si="38"/>
        <v>0</v>
      </c>
      <c r="O66" s="11">
        <f t="shared" si="38"/>
        <v>739.54427999999996</v>
      </c>
    </row>
    <row r="67" spans="1:15" ht="13.6" x14ac:dyDescent="0.25">
      <c r="A67" s="40" t="s">
        <v>29</v>
      </c>
      <c r="B67" s="45">
        <v>700</v>
      </c>
      <c r="C67" s="37" t="s">
        <v>35</v>
      </c>
      <c r="D67" s="37" t="s">
        <v>46</v>
      </c>
      <c r="E67" s="27" t="s">
        <v>66</v>
      </c>
      <c r="F67" s="46" t="s">
        <v>50</v>
      </c>
      <c r="G67" s="29">
        <f>+H67+I67</f>
        <v>639.94768999999997</v>
      </c>
      <c r="H67" s="29"/>
      <c r="I67" s="29">
        <v>639.94768999999997</v>
      </c>
      <c r="J67" s="29">
        <f>+K67+L67</f>
        <v>687.94824000000006</v>
      </c>
      <c r="K67" s="29"/>
      <c r="L67" s="29">
        <v>687.94824000000006</v>
      </c>
      <c r="M67" s="29">
        <f>+N67+O67</f>
        <v>739.54427999999996</v>
      </c>
      <c r="N67" s="11"/>
      <c r="O67" s="39">
        <v>739.54427999999996</v>
      </c>
    </row>
    <row r="68" spans="1:15" ht="13.6" x14ac:dyDescent="0.25">
      <c r="A68" s="40" t="s">
        <v>39</v>
      </c>
      <c r="B68" s="45">
        <v>700</v>
      </c>
      <c r="C68" s="37" t="s">
        <v>35</v>
      </c>
      <c r="D68" s="37" t="s">
        <v>46</v>
      </c>
      <c r="E68" s="27" t="s">
        <v>66</v>
      </c>
      <c r="F68" s="38">
        <v>200</v>
      </c>
      <c r="G68" s="29">
        <f t="shared" ref="G68:O68" si="39">+G69</f>
        <v>112.21231</v>
      </c>
      <c r="H68" s="29">
        <f t="shared" si="39"/>
        <v>0</v>
      </c>
      <c r="I68" s="29">
        <f t="shared" si="39"/>
        <v>112.21231</v>
      </c>
      <c r="J68" s="29">
        <f t="shared" si="39"/>
        <v>155.17176000000001</v>
      </c>
      <c r="K68" s="29">
        <f t="shared" si="39"/>
        <v>0</v>
      </c>
      <c r="L68" s="29">
        <f t="shared" si="39"/>
        <v>155.17176000000001</v>
      </c>
      <c r="M68" s="29">
        <f t="shared" si="39"/>
        <v>160.33572000000001</v>
      </c>
      <c r="N68" s="11">
        <f t="shared" si="39"/>
        <v>0</v>
      </c>
      <c r="O68" s="39">
        <f t="shared" si="39"/>
        <v>160.33572000000001</v>
      </c>
    </row>
    <row r="69" spans="1:15" ht="13.6" x14ac:dyDescent="0.25">
      <c r="A69" s="40" t="s">
        <v>40</v>
      </c>
      <c r="B69" s="45">
        <v>700</v>
      </c>
      <c r="C69" s="37" t="s">
        <v>35</v>
      </c>
      <c r="D69" s="37" t="s">
        <v>46</v>
      </c>
      <c r="E69" s="27" t="s">
        <v>66</v>
      </c>
      <c r="F69" s="38">
        <v>240</v>
      </c>
      <c r="G69" s="29">
        <f>+H69+I69</f>
        <v>112.21231</v>
      </c>
      <c r="H69" s="29"/>
      <c r="I69" s="29">
        <v>112.21231</v>
      </c>
      <c r="J69" s="29">
        <f>+K69+L69</f>
        <v>155.17176000000001</v>
      </c>
      <c r="K69" s="29"/>
      <c r="L69" s="29">
        <v>155.17176000000001</v>
      </c>
      <c r="M69" s="29">
        <f>+N69+O69</f>
        <v>160.33572000000001</v>
      </c>
      <c r="N69" s="11"/>
      <c r="O69" s="39">
        <v>160.33572000000001</v>
      </c>
    </row>
    <row r="70" spans="1:15" ht="25.85" x14ac:dyDescent="0.25">
      <c r="A70" s="30" t="s">
        <v>67</v>
      </c>
      <c r="B70" s="42">
        <v>700</v>
      </c>
      <c r="C70" s="33" t="s">
        <v>35</v>
      </c>
      <c r="D70" s="33" t="s">
        <v>46</v>
      </c>
      <c r="E70" s="10" t="s">
        <v>68</v>
      </c>
      <c r="F70" s="46"/>
      <c r="G70" s="18">
        <f t="shared" ref="G70:I70" si="40">+G71+G73</f>
        <v>224.22399999999999</v>
      </c>
      <c r="H70" s="18">
        <f t="shared" si="40"/>
        <v>0</v>
      </c>
      <c r="I70" s="18">
        <f t="shared" si="40"/>
        <v>224.22399999999999</v>
      </c>
      <c r="J70" s="18">
        <f t="shared" ref="J70:O70" si="41">+J71+J73</f>
        <v>239.303</v>
      </c>
      <c r="K70" s="18">
        <f t="shared" si="41"/>
        <v>0</v>
      </c>
      <c r="L70" s="18">
        <f t="shared" si="41"/>
        <v>239.303</v>
      </c>
      <c r="M70" s="18">
        <f t="shared" si="41"/>
        <v>255.995</v>
      </c>
      <c r="N70" s="9">
        <f t="shared" si="41"/>
        <v>0</v>
      </c>
      <c r="O70" s="9">
        <f t="shared" si="41"/>
        <v>255.995</v>
      </c>
    </row>
    <row r="71" spans="1:15" ht="40.75" x14ac:dyDescent="0.25">
      <c r="A71" s="40" t="s">
        <v>28</v>
      </c>
      <c r="B71" s="45">
        <v>700</v>
      </c>
      <c r="C71" s="37" t="s">
        <v>35</v>
      </c>
      <c r="D71" s="37" t="s">
        <v>46</v>
      </c>
      <c r="E71" s="27" t="s">
        <v>68</v>
      </c>
      <c r="F71" s="46" t="s">
        <v>49</v>
      </c>
      <c r="G71" s="29">
        <f t="shared" ref="G71:O71" si="42">+G72</f>
        <v>198.96187</v>
      </c>
      <c r="H71" s="29">
        <f t="shared" si="42"/>
        <v>0</v>
      </c>
      <c r="I71" s="29">
        <f t="shared" si="42"/>
        <v>198.96187</v>
      </c>
      <c r="J71" s="29">
        <f t="shared" si="42"/>
        <v>225.69352000000001</v>
      </c>
      <c r="K71" s="29">
        <f t="shared" si="42"/>
        <v>0</v>
      </c>
      <c r="L71" s="29">
        <f t="shared" si="42"/>
        <v>225.69352000000001</v>
      </c>
      <c r="M71" s="29">
        <f t="shared" si="42"/>
        <v>242.61600000000001</v>
      </c>
      <c r="N71" s="11">
        <f t="shared" si="42"/>
        <v>0</v>
      </c>
      <c r="O71" s="11">
        <f t="shared" si="42"/>
        <v>242.61600000000001</v>
      </c>
    </row>
    <row r="72" spans="1:15" ht="13.6" x14ac:dyDescent="0.25">
      <c r="A72" s="40" t="s">
        <v>29</v>
      </c>
      <c r="B72" s="45">
        <v>700</v>
      </c>
      <c r="C72" s="37" t="s">
        <v>35</v>
      </c>
      <c r="D72" s="37" t="s">
        <v>46</v>
      </c>
      <c r="E72" s="27" t="s">
        <v>68</v>
      </c>
      <c r="F72" s="46" t="s">
        <v>50</v>
      </c>
      <c r="G72" s="29">
        <f>+H72+I72</f>
        <v>198.96187</v>
      </c>
      <c r="H72" s="29"/>
      <c r="I72" s="29">
        <v>198.96187</v>
      </c>
      <c r="J72" s="29">
        <f>+K72+L72</f>
        <v>225.69352000000001</v>
      </c>
      <c r="K72" s="29"/>
      <c r="L72" s="29">
        <v>225.69352000000001</v>
      </c>
      <c r="M72" s="29">
        <f>+N72+O72</f>
        <v>242.61600000000001</v>
      </c>
      <c r="N72" s="11"/>
      <c r="O72" s="52">
        <v>242.61600000000001</v>
      </c>
    </row>
    <row r="73" spans="1:15" ht="13.6" x14ac:dyDescent="0.25">
      <c r="A73" s="40" t="s">
        <v>39</v>
      </c>
      <c r="B73" s="45">
        <v>700</v>
      </c>
      <c r="C73" s="37" t="s">
        <v>35</v>
      </c>
      <c r="D73" s="37" t="s">
        <v>46</v>
      </c>
      <c r="E73" s="27" t="s">
        <v>68</v>
      </c>
      <c r="F73" s="38">
        <v>200</v>
      </c>
      <c r="G73" s="29">
        <f t="shared" ref="G73:O73" si="43">+G74</f>
        <v>25.262129999999999</v>
      </c>
      <c r="H73" s="29">
        <f t="shared" si="43"/>
        <v>0</v>
      </c>
      <c r="I73" s="29">
        <f t="shared" si="43"/>
        <v>25.262129999999999</v>
      </c>
      <c r="J73" s="29">
        <f t="shared" si="43"/>
        <v>13.60948</v>
      </c>
      <c r="K73" s="29">
        <f t="shared" si="43"/>
        <v>0</v>
      </c>
      <c r="L73" s="29">
        <f t="shared" si="43"/>
        <v>13.60948</v>
      </c>
      <c r="M73" s="29">
        <f t="shared" si="43"/>
        <v>13.379</v>
      </c>
      <c r="N73" s="11">
        <f t="shared" si="43"/>
        <v>0</v>
      </c>
      <c r="O73" s="52">
        <f t="shared" si="43"/>
        <v>13.379</v>
      </c>
    </row>
    <row r="74" spans="1:15" ht="13.6" x14ac:dyDescent="0.25">
      <c r="A74" s="40" t="s">
        <v>40</v>
      </c>
      <c r="B74" s="45">
        <v>700</v>
      </c>
      <c r="C74" s="37" t="s">
        <v>35</v>
      </c>
      <c r="D74" s="37" t="s">
        <v>46</v>
      </c>
      <c r="E74" s="27" t="s">
        <v>68</v>
      </c>
      <c r="F74" s="38">
        <v>240</v>
      </c>
      <c r="G74" s="29">
        <f>+H74+I74</f>
        <v>25.262129999999999</v>
      </c>
      <c r="H74" s="29"/>
      <c r="I74" s="29">
        <v>25.262129999999999</v>
      </c>
      <c r="J74" s="29">
        <f>+K74+L74</f>
        <v>13.60948</v>
      </c>
      <c r="K74" s="29"/>
      <c r="L74" s="29">
        <v>13.60948</v>
      </c>
      <c r="M74" s="29">
        <f>+N74+O74</f>
        <v>13.379</v>
      </c>
      <c r="N74" s="11"/>
      <c r="O74" s="52">
        <v>13.379</v>
      </c>
    </row>
    <row r="75" spans="1:15" ht="30.25" customHeight="1" x14ac:dyDescent="0.25">
      <c r="A75" s="30" t="s">
        <v>69</v>
      </c>
      <c r="B75" s="42">
        <v>700</v>
      </c>
      <c r="C75" s="33" t="s">
        <v>35</v>
      </c>
      <c r="D75" s="33" t="s">
        <v>46</v>
      </c>
      <c r="E75" s="10" t="s">
        <v>70</v>
      </c>
      <c r="F75" s="28"/>
      <c r="G75" s="18">
        <f>+G76+G78+G80</f>
        <v>7435.7</v>
      </c>
      <c r="H75" s="18">
        <f>+H76+H78+H80</f>
        <v>0</v>
      </c>
      <c r="I75" s="18">
        <f>+I76+I78+I80</f>
        <v>7435.7</v>
      </c>
      <c r="J75" s="18">
        <f t="shared" ref="J75:O75" si="44">+J76+J78+J80</f>
        <v>7999.2</v>
      </c>
      <c r="K75" s="18">
        <f t="shared" si="44"/>
        <v>0</v>
      </c>
      <c r="L75" s="18">
        <f t="shared" si="44"/>
        <v>7999.2</v>
      </c>
      <c r="M75" s="18">
        <f t="shared" si="44"/>
        <v>8623.1</v>
      </c>
      <c r="N75" s="9">
        <f t="shared" si="44"/>
        <v>0</v>
      </c>
      <c r="O75" s="9">
        <f t="shared" si="44"/>
        <v>8623.1</v>
      </c>
    </row>
    <row r="76" spans="1:15" ht="40.75" x14ac:dyDescent="0.25">
      <c r="A76" s="40" t="s">
        <v>28</v>
      </c>
      <c r="B76" s="45">
        <v>700</v>
      </c>
      <c r="C76" s="37" t="s">
        <v>35</v>
      </c>
      <c r="D76" s="37" t="s">
        <v>46</v>
      </c>
      <c r="E76" s="27" t="s">
        <v>70</v>
      </c>
      <c r="F76" s="46" t="s">
        <v>49</v>
      </c>
      <c r="G76" s="29">
        <f t="shared" ref="G76:O76" si="45">+G77</f>
        <v>5390.5860000000002</v>
      </c>
      <c r="H76" s="29">
        <f t="shared" si="45"/>
        <v>0</v>
      </c>
      <c r="I76" s="29">
        <f t="shared" si="45"/>
        <v>5390.5860000000002</v>
      </c>
      <c r="J76" s="29">
        <f t="shared" si="45"/>
        <v>5790.68</v>
      </c>
      <c r="K76" s="29">
        <f t="shared" si="45"/>
        <v>0</v>
      </c>
      <c r="L76" s="29">
        <f t="shared" si="45"/>
        <v>5790.68</v>
      </c>
      <c r="M76" s="29">
        <f t="shared" si="45"/>
        <v>6220.7719999999999</v>
      </c>
      <c r="N76" s="11">
        <f t="shared" si="45"/>
        <v>0</v>
      </c>
      <c r="O76" s="11">
        <f t="shared" si="45"/>
        <v>6220.7719999999999</v>
      </c>
    </row>
    <row r="77" spans="1:15" ht="13.6" x14ac:dyDescent="0.25">
      <c r="A77" s="40" t="s">
        <v>29</v>
      </c>
      <c r="B77" s="45">
        <v>700</v>
      </c>
      <c r="C77" s="37" t="s">
        <v>35</v>
      </c>
      <c r="D77" s="37" t="s">
        <v>46</v>
      </c>
      <c r="E77" s="27" t="s">
        <v>70</v>
      </c>
      <c r="F77" s="46" t="s">
        <v>50</v>
      </c>
      <c r="G77" s="29">
        <f t="shared" ref="G77:G79" si="46">+H77+I77</f>
        <v>5390.5860000000002</v>
      </c>
      <c r="H77" s="29"/>
      <c r="I77" s="29">
        <v>5390.5860000000002</v>
      </c>
      <c r="J77" s="29">
        <f>+K77+L77</f>
        <v>5790.68</v>
      </c>
      <c r="K77" s="29"/>
      <c r="L77" s="29">
        <v>5790.68</v>
      </c>
      <c r="M77" s="29">
        <f>+N77+O77</f>
        <v>6220.7719999999999</v>
      </c>
      <c r="N77" s="11"/>
      <c r="O77" s="39">
        <v>6220.7719999999999</v>
      </c>
    </row>
    <row r="78" spans="1:15" ht="13.6" x14ac:dyDescent="0.25">
      <c r="A78" s="40" t="s">
        <v>39</v>
      </c>
      <c r="B78" s="45">
        <v>700</v>
      </c>
      <c r="C78" s="37" t="s">
        <v>35</v>
      </c>
      <c r="D78" s="37" t="s">
        <v>46</v>
      </c>
      <c r="E78" s="27" t="s">
        <v>70</v>
      </c>
      <c r="F78" s="38">
        <v>200</v>
      </c>
      <c r="G78" s="29">
        <f t="shared" si="46"/>
        <v>2042.646</v>
      </c>
      <c r="H78" s="29">
        <f t="shared" ref="H78:O78" si="47">+H79</f>
        <v>0</v>
      </c>
      <c r="I78" s="29">
        <f>+I79</f>
        <v>2042.646</v>
      </c>
      <c r="J78" s="29">
        <f t="shared" si="47"/>
        <v>2206.0520000000001</v>
      </c>
      <c r="K78" s="29">
        <f t="shared" si="47"/>
        <v>0</v>
      </c>
      <c r="L78" s="29">
        <f t="shared" si="47"/>
        <v>2206.0520000000001</v>
      </c>
      <c r="M78" s="29">
        <f t="shared" si="47"/>
        <v>2399.86</v>
      </c>
      <c r="N78" s="11">
        <f t="shared" si="47"/>
        <v>0</v>
      </c>
      <c r="O78" s="39">
        <f t="shared" si="47"/>
        <v>2399.86</v>
      </c>
    </row>
    <row r="79" spans="1:15" ht="13.6" x14ac:dyDescent="0.25">
      <c r="A79" s="40" t="s">
        <v>40</v>
      </c>
      <c r="B79" s="45">
        <v>700</v>
      </c>
      <c r="C79" s="37" t="s">
        <v>35</v>
      </c>
      <c r="D79" s="37" t="s">
        <v>46</v>
      </c>
      <c r="E79" s="27" t="s">
        <v>70</v>
      </c>
      <c r="F79" s="38">
        <v>240</v>
      </c>
      <c r="G79" s="29">
        <f t="shared" si="46"/>
        <v>2042.646</v>
      </c>
      <c r="H79" s="29"/>
      <c r="I79" s="29">
        <v>2042.646</v>
      </c>
      <c r="J79" s="29">
        <f>+K79+L79</f>
        <v>2206.0520000000001</v>
      </c>
      <c r="K79" s="29"/>
      <c r="L79" s="29">
        <v>2206.0520000000001</v>
      </c>
      <c r="M79" s="29">
        <f>+N79+O79</f>
        <v>2399.86</v>
      </c>
      <c r="N79" s="11"/>
      <c r="O79" s="39">
        <v>2399.86</v>
      </c>
    </row>
    <row r="80" spans="1:15" ht="13.6" x14ac:dyDescent="0.25">
      <c r="A80" s="41" t="s">
        <v>41</v>
      </c>
      <c r="B80" s="45">
        <v>700</v>
      </c>
      <c r="C80" s="37" t="s">
        <v>35</v>
      </c>
      <c r="D80" s="37" t="s">
        <v>46</v>
      </c>
      <c r="E80" s="27" t="s">
        <v>70</v>
      </c>
      <c r="F80" s="38">
        <v>800</v>
      </c>
      <c r="G80" s="29">
        <f t="shared" ref="G80:O80" si="48">+G81</f>
        <v>2.468</v>
      </c>
      <c r="H80" s="29">
        <f t="shared" si="48"/>
        <v>0</v>
      </c>
      <c r="I80" s="29">
        <f t="shared" si="48"/>
        <v>2.468</v>
      </c>
      <c r="J80" s="29">
        <f t="shared" si="48"/>
        <v>2.468</v>
      </c>
      <c r="K80" s="29">
        <f t="shared" si="48"/>
        <v>0</v>
      </c>
      <c r="L80" s="29">
        <f t="shared" si="48"/>
        <v>2.468</v>
      </c>
      <c r="M80" s="29">
        <f t="shared" si="48"/>
        <v>2.468</v>
      </c>
      <c r="N80" s="11">
        <f t="shared" si="48"/>
        <v>0</v>
      </c>
      <c r="O80" s="39">
        <f t="shared" si="48"/>
        <v>2.468</v>
      </c>
    </row>
    <row r="81" spans="1:15" ht="13.6" x14ac:dyDescent="0.25">
      <c r="A81" s="26" t="s">
        <v>42</v>
      </c>
      <c r="B81" s="45">
        <v>700</v>
      </c>
      <c r="C81" s="37" t="s">
        <v>35</v>
      </c>
      <c r="D81" s="37" t="s">
        <v>46</v>
      </c>
      <c r="E81" s="27" t="s">
        <v>70</v>
      </c>
      <c r="F81" s="38">
        <v>850</v>
      </c>
      <c r="G81" s="29">
        <f>+H81+I81</f>
        <v>2.468</v>
      </c>
      <c r="H81" s="29"/>
      <c r="I81" s="29">
        <v>2.468</v>
      </c>
      <c r="J81" s="29">
        <f>+K81+L81</f>
        <v>2.468</v>
      </c>
      <c r="K81" s="29"/>
      <c r="L81" s="29">
        <v>2.468</v>
      </c>
      <c r="M81" s="29">
        <f>+N81+O81</f>
        <v>2.468</v>
      </c>
      <c r="N81" s="11"/>
      <c r="O81" s="39">
        <v>2.468</v>
      </c>
    </row>
    <row r="82" spans="1:15" ht="15.65" hidden="1" x14ac:dyDescent="0.2">
      <c r="A82" s="32" t="s">
        <v>32</v>
      </c>
      <c r="B82" s="42" t="s">
        <v>71</v>
      </c>
      <c r="C82" s="33" t="s">
        <v>35</v>
      </c>
      <c r="D82" s="33" t="s">
        <v>46</v>
      </c>
      <c r="E82" s="10" t="s">
        <v>33</v>
      </c>
      <c r="F82" s="36"/>
      <c r="G82" s="18">
        <f t="shared" ref="G82:O86" si="49">+G83</f>
        <v>0</v>
      </c>
      <c r="H82" s="18">
        <f t="shared" si="49"/>
        <v>0</v>
      </c>
      <c r="I82" s="18">
        <f t="shared" si="49"/>
        <v>0</v>
      </c>
      <c r="J82" s="18">
        <f t="shared" si="49"/>
        <v>0</v>
      </c>
      <c r="K82" s="18">
        <f t="shared" si="49"/>
        <v>0</v>
      </c>
      <c r="L82" s="18">
        <f t="shared" si="49"/>
        <v>0</v>
      </c>
      <c r="M82" s="18">
        <f t="shared" si="49"/>
        <v>0</v>
      </c>
      <c r="N82" s="9">
        <f t="shared" si="49"/>
        <v>0</v>
      </c>
      <c r="O82" s="9">
        <f t="shared" si="49"/>
        <v>0</v>
      </c>
    </row>
    <row r="83" spans="1:15" ht="40.75" hidden="1" x14ac:dyDescent="0.25">
      <c r="A83" s="26" t="s">
        <v>28</v>
      </c>
      <c r="B83" s="45" t="s">
        <v>71</v>
      </c>
      <c r="C83" s="37" t="s">
        <v>35</v>
      </c>
      <c r="D83" s="37" t="s">
        <v>46</v>
      </c>
      <c r="E83" s="27" t="s">
        <v>33</v>
      </c>
      <c r="F83" s="44" t="s">
        <v>49</v>
      </c>
      <c r="G83" s="29">
        <f t="shared" si="49"/>
        <v>0</v>
      </c>
      <c r="H83" s="29">
        <f t="shared" si="49"/>
        <v>0</v>
      </c>
      <c r="I83" s="29">
        <f t="shared" si="49"/>
        <v>0</v>
      </c>
      <c r="J83" s="29">
        <f t="shared" si="49"/>
        <v>0</v>
      </c>
      <c r="K83" s="29">
        <f t="shared" si="49"/>
        <v>0</v>
      </c>
      <c r="L83" s="29">
        <f t="shared" si="49"/>
        <v>0</v>
      </c>
      <c r="M83" s="29">
        <f t="shared" si="49"/>
        <v>0</v>
      </c>
      <c r="N83" s="11">
        <f t="shared" si="49"/>
        <v>0</v>
      </c>
      <c r="O83" s="11">
        <f t="shared" si="49"/>
        <v>0</v>
      </c>
    </row>
    <row r="84" spans="1:15" ht="13.6" hidden="1" x14ac:dyDescent="0.25">
      <c r="A84" s="26" t="s">
        <v>29</v>
      </c>
      <c r="B84" s="45" t="s">
        <v>71</v>
      </c>
      <c r="C84" s="37" t="s">
        <v>35</v>
      </c>
      <c r="D84" s="37" t="s">
        <v>46</v>
      </c>
      <c r="E84" s="27" t="s">
        <v>33</v>
      </c>
      <c r="F84" s="46" t="s">
        <v>50</v>
      </c>
      <c r="G84" s="29">
        <f>+H84+I84</f>
        <v>0</v>
      </c>
      <c r="H84" s="29"/>
      <c r="I84" s="29"/>
      <c r="J84" s="29">
        <f>+K84+L84</f>
        <v>0</v>
      </c>
      <c r="K84" s="29"/>
      <c r="L84" s="29"/>
      <c r="M84" s="29">
        <f>+N84+O84</f>
        <v>0</v>
      </c>
      <c r="N84" s="11"/>
      <c r="O84" s="11"/>
    </row>
    <row r="85" spans="1:15" ht="51.65" hidden="1" x14ac:dyDescent="0.2">
      <c r="A85" s="35" t="s">
        <v>72</v>
      </c>
      <c r="B85" s="42" t="s">
        <v>71</v>
      </c>
      <c r="C85" s="33" t="s">
        <v>35</v>
      </c>
      <c r="D85" s="33" t="s">
        <v>46</v>
      </c>
      <c r="E85" s="10" t="s">
        <v>73</v>
      </c>
      <c r="F85" s="36"/>
      <c r="G85" s="18">
        <f t="shared" si="49"/>
        <v>0</v>
      </c>
      <c r="H85" s="18">
        <f t="shared" si="49"/>
        <v>0</v>
      </c>
      <c r="I85" s="18">
        <f t="shared" si="49"/>
        <v>0</v>
      </c>
      <c r="J85" s="18">
        <f t="shared" si="49"/>
        <v>0</v>
      </c>
      <c r="K85" s="18">
        <f t="shared" si="49"/>
        <v>0</v>
      </c>
      <c r="L85" s="18">
        <f t="shared" si="49"/>
        <v>0</v>
      </c>
      <c r="M85" s="18">
        <f t="shared" si="49"/>
        <v>0</v>
      </c>
      <c r="N85" s="9">
        <f t="shared" si="49"/>
        <v>0</v>
      </c>
      <c r="O85" s="9">
        <f t="shared" si="49"/>
        <v>0</v>
      </c>
    </row>
    <row r="86" spans="1:15" ht="40.75" hidden="1" x14ac:dyDescent="0.25">
      <c r="A86" s="26" t="s">
        <v>28</v>
      </c>
      <c r="B86" s="45" t="s">
        <v>71</v>
      </c>
      <c r="C86" s="37" t="s">
        <v>35</v>
      </c>
      <c r="D86" s="37" t="s">
        <v>46</v>
      </c>
      <c r="E86" s="27" t="s">
        <v>73</v>
      </c>
      <c r="F86" s="44" t="s">
        <v>49</v>
      </c>
      <c r="G86" s="29">
        <f t="shared" si="49"/>
        <v>0</v>
      </c>
      <c r="H86" s="29">
        <f t="shared" si="49"/>
        <v>0</v>
      </c>
      <c r="I86" s="29">
        <f t="shared" si="49"/>
        <v>0</v>
      </c>
      <c r="J86" s="29">
        <f t="shared" si="49"/>
        <v>0</v>
      </c>
      <c r="K86" s="29">
        <f t="shared" si="49"/>
        <v>0</v>
      </c>
      <c r="L86" s="29">
        <f t="shared" si="49"/>
        <v>0</v>
      </c>
      <c r="M86" s="29">
        <f t="shared" si="49"/>
        <v>0</v>
      </c>
      <c r="N86" s="11">
        <f t="shared" si="49"/>
        <v>0</v>
      </c>
      <c r="O86" s="11">
        <f t="shared" si="49"/>
        <v>0</v>
      </c>
    </row>
    <row r="87" spans="1:15" ht="13.6" hidden="1" x14ac:dyDescent="0.25">
      <c r="A87" s="26" t="s">
        <v>29</v>
      </c>
      <c r="B87" s="45" t="s">
        <v>71</v>
      </c>
      <c r="C87" s="37" t="s">
        <v>35</v>
      </c>
      <c r="D87" s="37" t="s">
        <v>46</v>
      </c>
      <c r="E87" s="27" t="s">
        <v>73</v>
      </c>
      <c r="F87" s="46" t="s">
        <v>50</v>
      </c>
      <c r="G87" s="29">
        <f>+H87+I87</f>
        <v>0</v>
      </c>
      <c r="H87" s="29"/>
      <c r="I87" s="29"/>
      <c r="J87" s="29">
        <f>+K87+L87</f>
        <v>0</v>
      </c>
      <c r="K87" s="29">
        <f>3901.8-3901.8</f>
        <v>0</v>
      </c>
      <c r="L87" s="29"/>
      <c r="M87" s="29">
        <f>+N87+O87</f>
        <v>0</v>
      </c>
      <c r="N87" s="11">
        <f>3901.8-3901.8</f>
        <v>0</v>
      </c>
      <c r="O87" s="11"/>
    </row>
    <row r="88" spans="1:15" x14ac:dyDescent="0.2">
      <c r="A88" s="35" t="s">
        <v>74</v>
      </c>
      <c r="B88" s="42" t="s">
        <v>71</v>
      </c>
      <c r="C88" s="33" t="s">
        <v>35</v>
      </c>
      <c r="D88" s="33" t="s">
        <v>75</v>
      </c>
      <c r="E88" s="10"/>
      <c r="F88" s="50"/>
      <c r="G88" s="18">
        <f t="shared" ref="G88:O91" si="50">+G89</f>
        <v>201.042</v>
      </c>
      <c r="H88" s="18">
        <f t="shared" si="50"/>
        <v>0</v>
      </c>
      <c r="I88" s="18">
        <f t="shared" si="50"/>
        <v>201.042</v>
      </c>
      <c r="J88" s="18">
        <f t="shared" si="50"/>
        <v>10.124000000000001</v>
      </c>
      <c r="K88" s="18">
        <f t="shared" si="50"/>
        <v>0</v>
      </c>
      <c r="L88" s="18">
        <f t="shared" si="50"/>
        <v>10.124000000000001</v>
      </c>
      <c r="M88" s="18">
        <f t="shared" si="50"/>
        <v>10.964</v>
      </c>
      <c r="N88" s="9">
        <f t="shared" si="50"/>
        <v>0</v>
      </c>
      <c r="O88" s="9">
        <f t="shared" si="50"/>
        <v>10.964</v>
      </c>
    </row>
    <row r="89" spans="1:15" x14ac:dyDescent="0.2">
      <c r="A89" s="22" t="s">
        <v>24</v>
      </c>
      <c r="B89" s="42" t="s">
        <v>71</v>
      </c>
      <c r="C89" s="33" t="s">
        <v>35</v>
      </c>
      <c r="D89" s="33" t="s">
        <v>75</v>
      </c>
      <c r="E89" s="10" t="s">
        <v>25</v>
      </c>
      <c r="F89" s="50"/>
      <c r="G89" s="18">
        <f t="shared" si="50"/>
        <v>201.042</v>
      </c>
      <c r="H89" s="18">
        <f t="shared" si="50"/>
        <v>0</v>
      </c>
      <c r="I89" s="18">
        <f t="shared" si="50"/>
        <v>201.042</v>
      </c>
      <c r="J89" s="18">
        <f t="shared" si="50"/>
        <v>10.124000000000001</v>
      </c>
      <c r="K89" s="18">
        <f t="shared" si="50"/>
        <v>0</v>
      </c>
      <c r="L89" s="18">
        <f t="shared" si="50"/>
        <v>10.124000000000001</v>
      </c>
      <c r="M89" s="18">
        <f t="shared" si="50"/>
        <v>10.964</v>
      </c>
      <c r="N89" s="9">
        <f t="shared" si="50"/>
        <v>0</v>
      </c>
      <c r="O89" s="9">
        <f t="shared" si="50"/>
        <v>10.964</v>
      </c>
    </row>
    <row r="90" spans="1:15" ht="39.25" customHeight="1" x14ac:dyDescent="0.2">
      <c r="A90" s="35" t="s">
        <v>76</v>
      </c>
      <c r="B90" s="42" t="s">
        <v>71</v>
      </c>
      <c r="C90" s="33" t="s">
        <v>35</v>
      </c>
      <c r="D90" s="33" t="s">
        <v>75</v>
      </c>
      <c r="E90" s="10" t="s">
        <v>77</v>
      </c>
      <c r="F90" s="50"/>
      <c r="G90" s="18">
        <f t="shared" si="50"/>
        <v>201.042</v>
      </c>
      <c r="H90" s="18">
        <f t="shared" si="50"/>
        <v>0</v>
      </c>
      <c r="I90" s="18">
        <f t="shared" si="50"/>
        <v>201.042</v>
      </c>
      <c r="J90" s="18">
        <f t="shared" si="50"/>
        <v>10.124000000000001</v>
      </c>
      <c r="K90" s="18">
        <f t="shared" si="50"/>
        <v>0</v>
      </c>
      <c r="L90" s="18">
        <f t="shared" si="50"/>
        <v>10.124000000000001</v>
      </c>
      <c r="M90" s="18">
        <f t="shared" si="50"/>
        <v>10.964</v>
      </c>
      <c r="N90" s="9">
        <f t="shared" si="50"/>
        <v>0</v>
      </c>
      <c r="O90" s="9">
        <f t="shared" si="50"/>
        <v>10.964</v>
      </c>
    </row>
    <row r="91" spans="1:15" ht="13.6" x14ac:dyDescent="0.25">
      <c r="A91" s="40" t="s">
        <v>39</v>
      </c>
      <c r="B91" s="45" t="s">
        <v>71</v>
      </c>
      <c r="C91" s="37" t="s">
        <v>35</v>
      </c>
      <c r="D91" s="37" t="s">
        <v>75</v>
      </c>
      <c r="E91" s="27" t="s">
        <v>77</v>
      </c>
      <c r="F91" s="46" t="s">
        <v>78</v>
      </c>
      <c r="G91" s="29">
        <f t="shared" si="50"/>
        <v>201.042</v>
      </c>
      <c r="H91" s="29">
        <f t="shared" si="50"/>
        <v>0</v>
      </c>
      <c r="I91" s="29">
        <f t="shared" si="50"/>
        <v>201.042</v>
      </c>
      <c r="J91" s="29">
        <f t="shared" si="50"/>
        <v>10.124000000000001</v>
      </c>
      <c r="K91" s="29">
        <f t="shared" si="50"/>
        <v>0</v>
      </c>
      <c r="L91" s="29">
        <f t="shared" si="50"/>
        <v>10.124000000000001</v>
      </c>
      <c r="M91" s="29">
        <f t="shared" si="50"/>
        <v>10.964</v>
      </c>
      <c r="N91" s="11">
        <f t="shared" si="50"/>
        <v>0</v>
      </c>
      <c r="O91" s="11">
        <f t="shared" si="50"/>
        <v>10.964</v>
      </c>
    </row>
    <row r="92" spans="1:15" ht="13.6" x14ac:dyDescent="0.25">
      <c r="A92" s="40" t="s">
        <v>40</v>
      </c>
      <c r="B92" s="45" t="s">
        <v>71</v>
      </c>
      <c r="C92" s="37" t="s">
        <v>35</v>
      </c>
      <c r="D92" s="37" t="s">
        <v>75</v>
      </c>
      <c r="E92" s="27" t="s">
        <v>77</v>
      </c>
      <c r="F92" s="46" t="s">
        <v>79</v>
      </c>
      <c r="G92" s="29">
        <f>+H92+I92</f>
        <v>201.042</v>
      </c>
      <c r="H92" s="29"/>
      <c r="I92" s="29">
        <v>201.042</v>
      </c>
      <c r="J92" s="29">
        <f>+K92+L92</f>
        <v>10.124000000000001</v>
      </c>
      <c r="K92" s="29"/>
      <c r="L92" s="29">
        <v>10.124000000000001</v>
      </c>
      <c r="M92" s="29">
        <f>+N92+O92</f>
        <v>10.964</v>
      </c>
      <c r="N92" s="11"/>
      <c r="O92" s="11">
        <v>10.964</v>
      </c>
    </row>
    <row r="93" spans="1:15" ht="25.85" x14ac:dyDescent="0.25">
      <c r="A93" s="35" t="s">
        <v>80</v>
      </c>
      <c r="B93" s="10">
        <v>702</v>
      </c>
      <c r="C93" s="33" t="s">
        <v>35</v>
      </c>
      <c r="D93" s="33" t="s">
        <v>81</v>
      </c>
      <c r="E93" s="27"/>
      <c r="F93" s="46"/>
      <c r="G93" s="18">
        <f t="shared" ref="G93:O93" si="51">+G94</f>
        <v>7624.9080000000004</v>
      </c>
      <c r="H93" s="18">
        <f t="shared" si="51"/>
        <v>7624.9080000000004</v>
      </c>
      <c r="I93" s="18">
        <f t="shared" si="51"/>
        <v>0</v>
      </c>
      <c r="J93" s="18">
        <f t="shared" si="51"/>
        <v>4575.5</v>
      </c>
      <c r="K93" s="18">
        <f t="shared" si="51"/>
        <v>4575.5</v>
      </c>
      <c r="L93" s="18">
        <f t="shared" si="51"/>
        <v>0</v>
      </c>
      <c r="M93" s="18">
        <f t="shared" si="51"/>
        <v>4813.3999999999996</v>
      </c>
      <c r="N93" s="9">
        <f t="shared" si="51"/>
        <v>4813.3999999999996</v>
      </c>
      <c r="O93" s="9">
        <f t="shared" si="51"/>
        <v>0</v>
      </c>
    </row>
    <row r="94" spans="1:15" x14ac:dyDescent="0.2">
      <c r="A94" s="22" t="s">
        <v>24</v>
      </c>
      <c r="B94" s="10">
        <v>702</v>
      </c>
      <c r="C94" s="33" t="s">
        <v>35</v>
      </c>
      <c r="D94" s="33" t="s">
        <v>81</v>
      </c>
      <c r="E94" s="23" t="s">
        <v>25</v>
      </c>
      <c r="F94" s="43"/>
      <c r="G94" s="18">
        <f>+G95+G98+G103</f>
        <v>7624.9080000000004</v>
      </c>
      <c r="H94" s="18">
        <f t="shared" ref="H94:O94" si="52">+H95+H98+H103</f>
        <v>7624.9080000000004</v>
      </c>
      <c r="I94" s="18">
        <f t="shared" si="52"/>
        <v>0</v>
      </c>
      <c r="J94" s="18">
        <f t="shared" si="52"/>
        <v>4575.5</v>
      </c>
      <c r="K94" s="18">
        <f t="shared" si="52"/>
        <v>4575.5</v>
      </c>
      <c r="L94" s="18">
        <f t="shared" si="52"/>
        <v>0</v>
      </c>
      <c r="M94" s="18">
        <f t="shared" si="52"/>
        <v>4813.3999999999996</v>
      </c>
      <c r="N94" s="18">
        <f t="shared" si="52"/>
        <v>4813.3999999999996</v>
      </c>
      <c r="O94" s="18">
        <f t="shared" si="52"/>
        <v>0</v>
      </c>
    </row>
    <row r="95" spans="1:15" x14ac:dyDescent="0.2">
      <c r="A95" s="35" t="s">
        <v>47</v>
      </c>
      <c r="B95" s="10">
        <v>702</v>
      </c>
      <c r="C95" s="33" t="s">
        <v>35</v>
      </c>
      <c r="D95" s="33" t="s">
        <v>81</v>
      </c>
      <c r="E95" s="9" t="s">
        <v>48</v>
      </c>
      <c r="F95" s="53"/>
      <c r="G95" s="18">
        <f t="shared" ref="G95:O96" si="53">+G96</f>
        <v>4949.6000000000004</v>
      </c>
      <c r="H95" s="18">
        <f t="shared" si="53"/>
        <v>4949.6000000000004</v>
      </c>
      <c r="I95" s="18">
        <f t="shared" si="53"/>
        <v>0</v>
      </c>
      <c r="J95" s="18">
        <f t="shared" si="53"/>
        <v>2970</v>
      </c>
      <c r="K95" s="18">
        <f t="shared" si="53"/>
        <v>2970</v>
      </c>
      <c r="L95" s="18">
        <f t="shared" si="53"/>
        <v>0</v>
      </c>
      <c r="M95" s="18">
        <f t="shared" si="53"/>
        <v>3170</v>
      </c>
      <c r="N95" s="9">
        <f t="shared" si="53"/>
        <v>3170</v>
      </c>
      <c r="O95" s="9">
        <f t="shared" si="53"/>
        <v>0</v>
      </c>
    </row>
    <row r="96" spans="1:15" ht="40.75" x14ac:dyDescent="0.25">
      <c r="A96" s="26" t="s">
        <v>28</v>
      </c>
      <c r="B96" s="27">
        <v>702</v>
      </c>
      <c r="C96" s="37" t="s">
        <v>35</v>
      </c>
      <c r="D96" s="37" t="s">
        <v>81</v>
      </c>
      <c r="E96" s="11" t="s">
        <v>48</v>
      </c>
      <c r="F96" s="44" t="s">
        <v>49</v>
      </c>
      <c r="G96" s="29">
        <f t="shared" si="53"/>
        <v>4949.6000000000004</v>
      </c>
      <c r="H96" s="29">
        <f t="shared" si="53"/>
        <v>4949.6000000000004</v>
      </c>
      <c r="I96" s="29">
        <f t="shared" si="53"/>
        <v>0</v>
      </c>
      <c r="J96" s="29">
        <f t="shared" si="53"/>
        <v>2970</v>
      </c>
      <c r="K96" s="29">
        <f t="shared" si="53"/>
        <v>2970</v>
      </c>
      <c r="L96" s="29">
        <f t="shared" si="53"/>
        <v>0</v>
      </c>
      <c r="M96" s="29">
        <f t="shared" si="53"/>
        <v>3170</v>
      </c>
      <c r="N96" s="39">
        <f t="shared" si="53"/>
        <v>3170</v>
      </c>
      <c r="O96" s="11">
        <f t="shared" si="53"/>
        <v>0</v>
      </c>
    </row>
    <row r="97" spans="1:15" ht="13.6" x14ac:dyDescent="0.25">
      <c r="A97" s="26" t="s">
        <v>29</v>
      </c>
      <c r="B97" s="27">
        <v>702</v>
      </c>
      <c r="C97" s="37" t="s">
        <v>35</v>
      </c>
      <c r="D97" s="37" t="s">
        <v>81</v>
      </c>
      <c r="E97" s="11" t="s">
        <v>48</v>
      </c>
      <c r="F97" s="46" t="s">
        <v>50</v>
      </c>
      <c r="G97" s="29">
        <f>+H97+I97</f>
        <v>4949.6000000000004</v>
      </c>
      <c r="H97" s="29">
        <f>4859.6+90</f>
        <v>4949.6000000000004</v>
      </c>
      <c r="I97" s="29"/>
      <c r="J97" s="29">
        <f>+K97+L97</f>
        <v>2970</v>
      </c>
      <c r="K97" s="29">
        <v>2970</v>
      </c>
      <c r="L97" s="29"/>
      <c r="M97" s="29">
        <f>+N97+O97</f>
        <v>3170</v>
      </c>
      <c r="N97" s="39">
        <v>3170</v>
      </c>
      <c r="O97" s="11"/>
    </row>
    <row r="98" spans="1:15" x14ac:dyDescent="0.2">
      <c r="A98" s="22" t="s">
        <v>51</v>
      </c>
      <c r="B98" s="10">
        <v>702</v>
      </c>
      <c r="C98" s="33" t="s">
        <v>35</v>
      </c>
      <c r="D98" s="33" t="s">
        <v>81</v>
      </c>
      <c r="E98" s="23" t="s">
        <v>52</v>
      </c>
      <c r="F98" s="36"/>
      <c r="G98" s="18">
        <f t="shared" ref="G98:O98" si="54">+G99+G101</f>
        <v>973.59</v>
      </c>
      <c r="H98" s="18">
        <f t="shared" si="54"/>
        <v>973.59</v>
      </c>
      <c r="I98" s="18">
        <f t="shared" si="54"/>
        <v>0</v>
      </c>
      <c r="J98" s="18">
        <f t="shared" si="54"/>
        <v>584</v>
      </c>
      <c r="K98" s="18">
        <f t="shared" si="54"/>
        <v>584</v>
      </c>
      <c r="L98" s="18">
        <f t="shared" si="54"/>
        <v>0</v>
      </c>
      <c r="M98" s="18">
        <f t="shared" si="54"/>
        <v>584</v>
      </c>
      <c r="N98" s="25">
        <f t="shared" si="54"/>
        <v>584</v>
      </c>
      <c r="O98" s="9">
        <f t="shared" si="54"/>
        <v>0</v>
      </c>
    </row>
    <row r="99" spans="1:15" ht="13.6" x14ac:dyDescent="0.25">
      <c r="A99" s="40" t="s">
        <v>39</v>
      </c>
      <c r="B99" s="27">
        <v>702</v>
      </c>
      <c r="C99" s="37" t="s">
        <v>35</v>
      </c>
      <c r="D99" s="37" t="s">
        <v>81</v>
      </c>
      <c r="E99" s="48" t="s">
        <v>52</v>
      </c>
      <c r="F99" s="38">
        <v>200</v>
      </c>
      <c r="G99" s="29">
        <f t="shared" ref="G99:O99" si="55">+G100</f>
        <v>972.59</v>
      </c>
      <c r="H99" s="29">
        <f t="shared" si="55"/>
        <v>972.59</v>
      </c>
      <c r="I99" s="29">
        <f t="shared" si="55"/>
        <v>0</v>
      </c>
      <c r="J99" s="29">
        <f t="shared" si="55"/>
        <v>583</v>
      </c>
      <c r="K99" s="29">
        <f t="shared" si="55"/>
        <v>583</v>
      </c>
      <c r="L99" s="29">
        <f t="shared" si="55"/>
        <v>0</v>
      </c>
      <c r="M99" s="29">
        <f t="shared" si="55"/>
        <v>583</v>
      </c>
      <c r="N99" s="39">
        <f t="shared" si="55"/>
        <v>583</v>
      </c>
      <c r="O99" s="11">
        <f t="shared" si="55"/>
        <v>0</v>
      </c>
    </row>
    <row r="100" spans="1:15" ht="13.6" x14ac:dyDescent="0.25">
      <c r="A100" s="40" t="s">
        <v>40</v>
      </c>
      <c r="B100" s="27">
        <v>702</v>
      </c>
      <c r="C100" s="37" t="s">
        <v>35</v>
      </c>
      <c r="D100" s="37" t="s">
        <v>81</v>
      </c>
      <c r="E100" s="48" t="s">
        <v>52</v>
      </c>
      <c r="F100" s="38">
        <v>240</v>
      </c>
      <c r="G100" s="29">
        <f>+H100+I100</f>
        <v>972.59</v>
      </c>
      <c r="H100" s="29">
        <v>972.59</v>
      </c>
      <c r="I100" s="29"/>
      <c r="J100" s="29">
        <f>+K100+L100</f>
        <v>583</v>
      </c>
      <c r="K100" s="29">
        <v>583</v>
      </c>
      <c r="L100" s="29"/>
      <c r="M100" s="29">
        <f>+N100+O100</f>
        <v>583</v>
      </c>
      <c r="N100" s="39">
        <v>583</v>
      </c>
      <c r="O100" s="11"/>
    </row>
    <row r="101" spans="1:15" ht="13.6" x14ac:dyDescent="0.25">
      <c r="A101" s="41" t="s">
        <v>41</v>
      </c>
      <c r="B101" s="27">
        <v>702</v>
      </c>
      <c r="C101" s="37" t="s">
        <v>35</v>
      </c>
      <c r="D101" s="37" t="s">
        <v>81</v>
      </c>
      <c r="E101" s="48" t="s">
        <v>52</v>
      </c>
      <c r="F101" s="38">
        <v>800</v>
      </c>
      <c r="G101" s="29">
        <f t="shared" ref="G101:O101" si="56">+G102</f>
        <v>1</v>
      </c>
      <c r="H101" s="29">
        <f t="shared" si="56"/>
        <v>1</v>
      </c>
      <c r="I101" s="29">
        <f t="shared" si="56"/>
        <v>0</v>
      </c>
      <c r="J101" s="29">
        <f t="shared" si="56"/>
        <v>1</v>
      </c>
      <c r="K101" s="29">
        <f t="shared" si="56"/>
        <v>1</v>
      </c>
      <c r="L101" s="29">
        <f t="shared" si="56"/>
        <v>0</v>
      </c>
      <c r="M101" s="29">
        <f t="shared" si="56"/>
        <v>1</v>
      </c>
      <c r="N101" s="39">
        <f t="shared" si="56"/>
        <v>1</v>
      </c>
      <c r="O101" s="11">
        <f t="shared" si="56"/>
        <v>0</v>
      </c>
    </row>
    <row r="102" spans="1:15" ht="13.6" x14ac:dyDescent="0.25">
      <c r="A102" s="26" t="s">
        <v>42</v>
      </c>
      <c r="B102" s="27">
        <v>702</v>
      </c>
      <c r="C102" s="37" t="s">
        <v>35</v>
      </c>
      <c r="D102" s="37" t="s">
        <v>81</v>
      </c>
      <c r="E102" s="54" t="s">
        <v>52</v>
      </c>
      <c r="F102" s="55">
        <v>850</v>
      </c>
      <c r="G102" s="29">
        <f>+H102+I102</f>
        <v>1</v>
      </c>
      <c r="H102" s="29">
        <v>1</v>
      </c>
      <c r="I102" s="29"/>
      <c r="J102" s="29">
        <f>+K102+L102</f>
        <v>1</v>
      </c>
      <c r="K102" s="29">
        <v>1</v>
      </c>
      <c r="L102" s="29"/>
      <c r="M102" s="29">
        <f>+N102+O102</f>
        <v>1</v>
      </c>
      <c r="N102" s="39">
        <v>1</v>
      </c>
      <c r="O102" s="11"/>
    </row>
    <row r="103" spans="1:15" ht="13.6" x14ac:dyDescent="0.25">
      <c r="A103" s="56" t="s">
        <v>82</v>
      </c>
      <c r="B103" s="10">
        <v>702</v>
      </c>
      <c r="C103" s="37" t="s">
        <v>35</v>
      </c>
      <c r="D103" s="37" t="s">
        <v>81</v>
      </c>
      <c r="E103" s="10" t="s">
        <v>83</v>
      </c>
      <c r="F103" s="49"/>
      <c r="G103" s="18">
        <f t="shared" ref="G103:O104" si="57">+G104</f>
        <v>1701.7180000000001</v>
      </c>
      <c r="H103" s="18">
        <f t="shared" si="57"/>
        <v>1701.7180000000001</v>
      </c>
      <c r="I103" s="18">
        <f t="shared" si="57"/>
        <v>0</v>
      </c>
      <c r="J103" s="18">
        <f t="shared" si="57"/>
        <v>1021.5</v>
      </c>
      <c r="K103" s="18">
        <f t="shared" si="57"/>
        <v>1021.5</v>
      </c>
      <c r="L103" s="18">
        <f t="shared" si="57"/>
        <v>0</v>
      </c>
      <c r="M103" s="18">
        <f t="shared" si="57"/>
        <v>1059.4000000000001</v>
      </c>
      <c r="N103" s="9">
        <f t="shared" si="57"/>
        <v>1059.4000000000001</v>
      </c>
      <c r="O103" s="9">
        <f t="shared" si="57"/>
        <v>0</v>
      </c>
    </row>
    <row r="104" spans="1:15" ht="40.75" x14ac:dyDescent="0.25">
      <c r="A104" s="26" t="s">
        <v>28</v>
      </c>
      <c r="B104" s="27">
        <v>702</v>
      </c>
      <c r="C104" s="37" t="s">
        <v>35</v>
      </c>
      <c r="D104" s="37" t="s">
        <v>81</v>
      </c>
      <c r="E104" s="57" t="s">
        <v>83</v>
      </c>
      <c r="F104" s="44" t="s">
        <v>49</v>
      </c>
      <c r="G104" s="29">
        <f t="shared" si="57"/>
        <v>1701.7180000000001</v>
      </c>
      <c r="H104" s="29">
        <f t="shared" si="57"/>
        <v>1701.7180000000001</v>
      </c>
      <c r="I104" s="29">
        <f t="shared" si="57"/>
        <v>0</v>
      </c>
      <c r="J104" s="29">
        <f t="shared" si="57"/>
        <v>1021.5</v>
      </c>
      <c r="K104" s="29">
        <f t="shared" si="57"/>
        <v>1021.5</v>
      </c>
      <c r="L104" s="29">
        <f t="shared" si="57"/>
        <v>0</v>
      </c>
      <c r="M104" s="29">
        <f t="shared" si="57"/>
        <v>1059.4000000000001</v>
      </c>
      <c r="N104" s="11">
        <f t="shared" si="57"/>
        <v>1059.4000000000001</v>
      </c>
      <c r="O104" s="11">
        <f t="shared" si="57"/>
        <v>0</v>
      </c>
    </row>
    <row r="105" spans="1:15" ht="13.6" x14ac:dyDescent="0.25">
      <c r="A105" s="26" t="s">
        <v>29</v>
      </c>
      <c r="B105" s="27">
        <v>702</v>
      </c>
      <c r="C105" s="37" t="s">
        <v>35</v>
      </c>
      <c r="D105" s="37" t="s">
        <v>81</v>
      </c>
      <c r="E105" s="57" t="s">
        <v>83</v>
      </c>
      <c r="F105" s="46" t="s">
        <v>50</v>
      </c>
      <c r="G105" s="29">
        <f>+H105+I105</f>
        <v>1701.7180000000001</v>
      </c>
      <c r="H105" s="29">
        <v>1701.7180000000001</v>
      </c>
      <c r="I105" s="29"/>
      <c r="J105" s="29">
        <f>+K105+L105</f>
        <v>1021.5</v>
      </c>
      <c r="K105" s="29">
        <v>1021.5</v>
      </c>
      <c r="L105" s="29"/>
      <c r="M105" s="29">
        <f>+N105+O105</f>
        <v>1059.4000000000001</v>
      </c>
      <c r="N105" s="39">
        <v>1059.4000000000001</v>
      </c>
      <c r="O105" s="11"/>
    </row>
    <row r="106" spans="1:15" ht="15.65" hidden="1" x14ac:dyDescent="0.2">
      <c r="A106" s="32" t="s">
        <v>32</v>
      </c>
      <c r="B106" s="10">
        <v>702</v>
      </c>
      <c r="C106" s="33" t="s">
        <v>35</v>
      </c>
      <c r="D106" s="33" t="s">
        <v>81</v>
      </c>
      <c r="E106" s="58" t="s">
        <v>33</v>
      </c>
      <c r="F106" s="50"/>
      <c r="G106" s="18">
        <f t="shared" ref="G106:O107" si="58">+G107</f>
        <v>0</v>
      </c>
      <c r="H106" s="18">
        <f t="shared" si="58"/>
        <v>0</v>
      </c>
      <c r="I106" s="18">
        <f t="shared" si="58"/>
        <v>0</v>
      </c>
      <c r="J106" s="18">
        <f t="shared" si="58"/>
        <v>0</v>
      </c>
      <c r="K106" s="18">
        <f t="shared" si="58"/>
        <v>0</v>
      </c>
      <c r="L106" s="18">
        <f t="shared" si="58"/>
        <v>0</v>
      </c>
      <c r="M106" s="18">
        <f t="shared" si="58"/>
        <v>0</v>
      </c>
      <c r="N106" s="9">
        <f t="shared" si="58"/>
        <v>0</v>
      </c>
      <c r="O106" s="9">
        <f t="shared" si="58"/>
        <v>0</v>
      </c>
    </row>
    <row r="107" spans="1:15" ht="40.75" hidden="1" x14ac:dyDescent="0.25">
      <c r="A107" s="26" t="s">
        <v>28</v>
      </c>
      <c r="B107" s="27">
        <v>702</v>
      </c>
      <c r="C107" s="37" t="s">
        <v>35</v>
      </c>
      <c r="D107" s="37" t="s">
        <v>81</v>
      </c>
      <c r="E107" s="57" t="s">
        <v>33</v>
      </c>
      <c r="F107" s="46" t="s">
        <v>49</v>
      </c>
      <c r="G107" s="29">
        <f t="shared" si="58"/>
        <v>0</v>
      </c>
      <c r="H107" s="29">
        <f t="shared" si="58"/>
        <v>0</v>
      </c>
      <c r="I107" s="29">
        <f t="shared" si="58"/>
        <v>0</v>
      </c>
      <c r="J107" s="29">
        <f t="shared" si="58"/>
        <v>0</v>
      </c>
      <c r="K107" s="29">
        <f t="shared" si="58"/>
        <v>0</v>
      </c>
      <c r="L107" s="29">
        <f t="shared" si="58"/>
        <v>0</v>
      </c>
      <c r="M107" s="29">
        <f t="shared" si="58"/>
        <v>0</v>
      </c>
      <c r="N107" s="11">
        <f t="shared" si="58"/>
        <v>0</v>
      </c>
      <c r="O107" s="11">
        <f t="shared" si="58"/>
        <v>0</v>
      </c>
    </row>
    <row r="108" spans="1:15" ht="13.6" hidden="1" x14ac:dyDescent="0.25">
      <c r="A108" s="26" t="s">
        <v>29</v>
      </c>
      <c r="B108" s="27">
        <v>702</v>
      </c>
      <c r="C108" s="37" t="s">
        <v>35</v>
      </c>
      <c r="D108" s="37" t="s">
        <v>81</v>
      </c>
      <c r="E108" s="57" t="s">
        <v>33</v>
      </c>
      <c r="F108" s="46" t="s">
        <v>50</v>
      </c>
      <c r="G108" s="29">
        <f>+H108+I108</f>
        <v>0</v>
      </c>
      <c r="H108" s="29"/>
      <c r="I108" s="29"/>
      <c r="J108" s="29">
        <f>+K108+L108</f>
        <v>0</v>
      </c>
      <c r="K108" s="29"/>
      <c r="L108" s="29"/>
      <c r="M108" s="29">
        <f>+N108+O108</f>
        <v>0</v>
      </c>
      <c r="N108" s="11"/>
      <c r="O108" s="11"/>
    </row>
    <row r="109" spans="1:15" ht="13.6" hidden="1" x14ac:dyDescent="0.25">
      <c r="A109" s="22" t="s">
        <v>84</v>
      </c>
      <c r="B109" s="42" t="s">
        <v>71</v>
      </c>
      <c r="C109" s="33" t="s">
        <v>35</v>
      </c>
      <c r="D109" s="33" t="s">
        <v>85</v>
      </c>
      <c r="E109" s="27"/>
      <c r="F109" s="38"/>
      <c r="G109" s="18">
        <f t="shared" ref="G109:I109" si="59">+G110+G114</f>
        <v>0</v>
      </c>
      <c r="H109" s="18">
        <f t="shared" si="59"/>
        <v>0</v>
      </c>
      <c r="I109" s="18">
        <f t="shared" si="59"/>
        <v>0</v>
      </c>
      <c r="J109" s="18">
        <f t="shared" ref="J109:O109" si="60">+J110+J114</f>
        <v>0</v>
      </c>
      <c r="K109" s="18">
        <f t="shared" si="60"/>
        <v>0</v>
      </c>
      <c r="L109" s="18">
        <f t="shared" si="60"/>
        <v>0</v>
      </c>
      <c r="M109" s="18">
        <f t="shared" si="60"/>
        <v>0</v>
      </c>
      <c r="N109" s="9">
        <f t="shared" si="60"/>
        <v>0</v>
      </c>
      <c r="O109" s="9">
        <f t="shared" si="60"/>
        <v>0</v>
      </c>
    </row>
    <row r="110" spans="1:15" hidden="1" x14ac:dyDescent="0.2">
      <c r="A110" s="22" t="s">
        <v>24</v>
      </c>
      <c r="B110" s="42" t="s">
        <v>71</v>
      </c>
      <c r="C110" s="33" t="s">
        <v>35</v>
      </c>
      <c r="D110" s="33" t="s">
        <v>85</v>
      </c>
      <c r="E110" s="10" t="s">
        <v>25</v>
      </c>
      <c r="F110" s="36"/>
      <c r="G110" s="18">
        <f t="shared" ref="G110:O115" si="61">+G111</f>
        <v>0</v>
      </c>
      <c r="H110" s="18">
        <f t="shared" si="61"/>
        <v>0</v>
      </c>
      <c r="I110" s="18">
        <f t="shared" si="61"/>
        <v>0</v>
      </c>
      <c r="J110" s="18">
        <f t="shared" si="61"/>
        <v>0</v>
      </c>
      <c r="K110" s="18">
        <f t="shared" si="61"/>
        <v>0</v>
      </c>
      <c r="L110" s="18">
        <f t="shared" si="61"/>
        <v>0</v>
      </c>
      <c r="M110" s="18">
        <f t="shared" si="61"/>
        <v>0</v>
      </c>
      <c r="N110" s="9">
        <f t="shared" si="61"/>
        <v>0</v>
      </c>
      <c r="O110" s="9">
        <f t="shared" si="61"/>
        <v>0</v>
      </c>
    </row>
    <row r="111" spans="1:15" hidden="1" x14ac:dyDescent="0.2">
      <c r="A111" s="22" t="s">
        <v>86</v>
      </c>
      <c r="B111" s="42" t="s">
        <v>71</v>
      </c>
      <c r="C111" s="33" t="s">
        <v>35</v>
      </c>
      <c r="D111" s="33" t="s">
        <v>85</v>
      </c>
      <c r="E111" s="10" t="s">
        <v>87</v>
      </c>
      <c r="F111" s="36"/>
      <c r="G111" s="18">
        <f>+G112+G117</f>
        <v>0</v>
      </c>
      <c r="H111" s="18">
        <f t="shared" ref="H111:I111" si="62">+H112+H117</f>
        <v>0</v>
      </c>
      <c r="I111" s="18">
        <f t="shared" si="62"/>
        <v>0</v>
      </c>
      <c r="J111" s="18">
        <f>+J112+J117</f>
        <v>0</v>
      </c>
      <c r="K111" s="18">
        <f t="shared" ref="K111:L111" si="63">+K112+K117</f>
        <v>0</v>
      </c>
      <c r="L111" s="18">
        <f t="shared" si="63"/>
        <v>0</v>
      </c>
      <c r="M111" s="18">
        <f>+M112+M117</f>
        <v>0</v>
      </c>
      <c r="N111" s="25">
        <f t="shared" ref="N111:O111" si="64">+N112+N117</f>
        <v>0</v>
      </c>
      <c r="O111" s="25">
        <f t="shared" si="64"/>
        <v>0</v>
      </c>
    </row>
    <row r="112" spans="1:15" ht="13.6" hidden="1" x14ac:dyDescent="0.25">
      <c r="A112" s="40" t="s">
        <v>39</v>
      </c>
      <c r="B112" s="45" t="s">
        <v>71</v>
      </c>
      <c r="C112" s="37" t="s">
        <v>35</v>
      </c>
      <c r="D112" s="37" t="s">
        <v>85</v>
      </c>
      <c r="E112" s="27" t="s">
        <v>87</v>
      </c>
      <c r="F112" s="38">
        <v>200</v>
      </c>
      <c r="G112" s="29">
        <f t="shared" si="61"/>
        <v>0</v>
      </c>
      <c r="H112" s="29">
        <f t="shared" si="61"/>
        <v>0</v>
      </c>
      <c r="I112" s="29">
        <f t="shared" si="61"/>
        <v>0</v>
      </c>
      <c r="J112" s="29">
        <f t="shared" si="61"/>
        <v>0</v>
      </c>
      <c r="K112" s="29">
        <f t="shared" si="61"/>
        <v>0</v>
      </c>
      <c r="L112" s="29">
        <f t="shared" si="61"/>
        <v>0</v>
      </c>
      <c r="M112" s="29">
        <f t="shared" si="61"/>
        <v>0</v>
      </c>
      <c r="N112" s="11">
        <f t="shared" si="61"/>
        <v>0</v>
      </c>
      <c r="O112" s="11">
        <f t="shared" si="61"/>
        <v>0</v>
      </c>
    </row>
    <row r="113" spans="1:15" ht="13.6" hidden="1" x14ac:dyDescent="0.25">
      <c r="A113" s="40" t="s">
        <v>40</v>
      </c>
      <c r="B113" s="45" t="s">
        <v>71</v>
      </c>
      <c r="C113" s="37" t="s">
        <v>35</v>
      </c>
      <c r="D113" s="37" t="s">
        <v>85</v>
      </c>
      <c r="E113" s="27" t="s">
        <v>87</v>
      </c>
      <c r="F113" s="38">
        <v>240</v>
      </c>
      <c r="G113" s="29">
        <f>+H113+I113</f>
        <v>0</v>
      </c>
      <c r="H113" s="29"/>
      <c r="I113" s="29"/>
      <c r="J113" s="29">
        <f>+K113+L113</f>
        <v>0</v>
      </c>
      <c r="K113" s="29"/>
      <c r="L113" s="29"/>
      <c r="M113" s="29">
        <f>+N113+O113</f>
        <v>0</v>
      </c>
      <c r="N113" s="11"/>
      <c r="O113" s="11"/>
    </row>
    <row r="114" spans="1:15" hidden="1" x14ac:dyDescent="0.2">
      <c r="A114" s="22" t="s">
        <v>88</v>
      </c>
      <c r="B114" s="42" t="s">
        <v>71</v>
      </c>
      <c r="C114" s="33" t="s">
        <v>35</v>
      </c>
      <c r="D114" s="33" t="s">
        <v>85</v>
      </c>
      <c r="E114" s="10" t="s">
        <v>89</v>
      </c>
      <c r="F114" s="36"/>
      <c r="G114" s="18">
        <f t="shared" si="61"/>
        <v>0</v>
      </c>
      <c r="H114" s="18">
        <f t="shared" si="61"/>
        <v>0</v>
      </c>
      <c r="I114" s="18">
        <f t="shared" si="61"/>
        <v>0</v>
      </c>
      <c r="J114" s="18">
        <f t="shared" si="61"/>
        <v>0</v>
      </c>
      <c r="K114" s="18">
        <f t="shared" si="61"/>
        <v>0</v>
      </c>
      <c r="L114" s="18">
        <f t="shared" si="61"/>
        <v>0</v>
      </c>
      <c r="M114" s="18">
        <f t="shared" si="61"/>
        <v>0</v>
      </c>
      <c r="N114" s="9">
        <f t="shared" si="61"/>
        <v>0</v>
      </c>
      <c r="O114" s="9">
        <f t="shared" si="61"/>
        <v>0</v>
      </c>
    </row>
    <row r="115" spans="1:15" ht="13.6" hidden="1" x14ac:dyDescent="0.25">
      <c r="A115" s="40" t="s">
        <v>39</v>
      </c>
      <c r="B115" s="42" t="s">
        <v>71</v>
      </c>
      <c r="C115" s="37" t="s">
        <v>35</v>
      </c>
      <c r="D115" s="37" t="s">
        <v>85</v>
      </c>
      <c r="E115" s="27" t="s">
        <v>89</v>
      </c>
      <c r="F115" s="38">
        <v>200</v>
      </c>
      <c r="G115" s="29">
        <f t="shared" si="61"/>
        <v>0</v>
      </c>
      <c r="H115" s="29">
        <f t="shared" si="61"/>
        <v>0</v>
      </c>
      <c r="I115" s="29">
        <f t="shared" si="61"/>
        <v>0</v>
      </c>
      <c r="J115" s="29">
        <f t="shared" si="61"/>
        <v>0</v>
      </c>
      <c r="K115" s="29">
        <f t="shared" si="61"/>
        <v>0</v>
      </c>
      <c r="L115" s="29">
        <f t="shared" si="61"/>
        <v>0</v>
      </c>
      <c r="M115" s="29">
        <f t="shared" si="61"/>
        <v>0</v>
      </c>
      <c r="N115" s="11">
        <f t="shared" si="61"/>
        <v>0</v>
      </c>
      <c r="O115" s="11">
        <f t="shared" si="61"/>
        <v>0</v>
      </c>
    </row>
    <row r="116" spans="1:15" ht="13.6" hidden="1" x14ac:dyDescent="0.25">
      <c r="A116" s="40" t="s">
        <v>40</v>
      </c>
      <c r="B116" s="42" t="s">
        <v>71</v>
      </c>
      <c r="C116" s="37" t="s">
        <v>35</v>
      </c>
      <c r="D116" s="37" t="s">
        <v>85</v>
      </c>
      <c r="E116" s="27" t="s">
        <v>89</v>
      </c>
      <c r="F116" s="38">
        <v>240</v>
      </c>
      <c r="G116" s="29">
        <f>+H116+I116</f>
        <v>0</v>
      </c>
      <c r="H116" s="29"/>
      <c r="I116" s="29"/>
      <c r="J116" s="29">
        <f>+K116+L116</f>
        <v>0</v>
      </c>
      <c r="K116" s="29">
        <f>2100-2100</f>
        <v>0</v>
      </c>
      <c r="L116" s="29"/>
      <c r="M116" s="29">
        <f>+N116+O116</f>
        <v>0</v>
      </c>
      <c r="N116" s="11">
        <f>2100-2100</f>
        <v>0</v>
      </c>
      <c r="O116" s="11"/>
    </row>
    <row r="117" spans="1:15" ht="13.6" hidden="1" x14ac:dyDescent="0.25">
      <c r="A117" s="26" t="s">
        <v>41</v>
      </c>
      <c r="B117" s="45" t="s">
        <v>71</v>
      </c>
      <c r="C117" s="37" t="s">
        <v>35</v>
      </c>
      <c r="D117" s="37" t="s">
        <v>85</v>
      </c>
      <c r="E117" s="27" t="s">
        <v>87</v>
      </c>
      <c r="F117" s="38">
        <v>800</v>
      </c>
      <c r="G117" s="29">
        <f t="shared" ref="G117:O117" si="65">+G118</f>
        <v>0</v>
      </c>
      <c r="H117" s="29">
        <f t="shared" si="65"/>
        <v>0</v>
      </c>
      <c r="I117" s="29">
        <f t="shared" si="65"/>
        <v>0</v>
      </c>
      <c r="J117" s="29">
        <f t="shared" si="65"/>
        <v>0</v>
      </c>
      <c r="K117" s="29">
        <f t="shared" si="65"/>
        <v>0</v>
      </c>
      <c r="L117" s="29">
        <f t="shared" si="65"/>
        <v>0</v>
      </c>
      <c r="M117" s="29">
        <f t="shared" si="65"/>
        <v>0</v>
      </c>
      <c r="N117" s="39">
        <f t="shared" si="65"/>
        <v>0</v>
      </c>
      <c r="O117" s="39">
        <f t="shared" si="65"/>
        <v>0</v>
      </c>
    </row>
    <row r="118" spans="1:15" ht="13.6" hidden="1" x14ac:dyDescent="0.25">
      <c r="A118" s="40" t="s">
        <v>90</v>
      </c>
      <c r="B118" s="45" t="s">
        <v>71</v>
      </c>
      <c r="C118" s="37" t="s">
        <v>35</v>
      </c>
      <c r="D118" s="37" t="s">
        <v>85</v>
      </c>
      <c r="E118" s="27" t="s">
        <v>87</v>
      </c>
      <c r="F118" s="38">
        <v>880</v>
      </c>
      <c r="G118" s="29">
        <f>+H118+I118</f>
        <v>0</v>
      </c>
      <c r="H118" s="29"/>
      <c r="I118" s="29"/>
      <c r="J118" s="29">
        <f>+K118+L118</f>
        <v>0</v>
      </c>
      <c r="K118" s="29"/>
      <c r="L118" s="29"/>
      <c r="M118" s="29">
        <f>+N118+O118</f>
        <v>0</v>
      </c>
      <c r="N118" s="11"/>
      <c r="O118" s="11"/>
    </row>
    <row r="119" spans="1:15" x14ac:dyDescent="0.2">
      <c r="A119" s="14" t="s">
        <v>91</v>
      </c>
      <c r="B119" s="42" t="s">
        <v>71</v>
      </c>
      <c r="C119" s="33" t="s">
        <v>35</v>
      </c>
      <c r="D119" s="33" t="s">
        <v>92</v>
      </c>
      <c r="E119" s="58"/>
      <c r="F119" s="59"/>
      <c r="G119" s="18">
        <f t="shared" ref="G119:O122" si="66">+G120</f>
        <v>3500</v>
      </c>
      <c r="H119" s="18">
        <f t="shared" si="66"/>
        <v>3500</v>
      </c>
      <c r="I119" s="18">
        <f t="shared" si="66"/>
        <v>0</v>
      </c>
      <c r="J119" s="18">
        <f t="shared" si="66"/>
        <v>3500</v>
      </c>
      <c r="K119" s="18">
        <f t="shared" si="66"/>
        <v>3500</v>
      </c>
      <c r="L119" s="18">
        <f t="shared" si="66"/>
        <v>0</v>
      </c>
      <c r="M119" s="18">
        <f t="shared" si="66"/>
        <v>3500</v>
      </c>
      <c r="N119" s="25">
        <f t="shared" si="66"/>
        <v>3500</v>
      </c>
      <c r="O119" s="25">
        <f t="shared" si="66"/>
        <v>0</v>
      </c>
    </row>
    <row r="120" spans="1:15" x14ac:dyDescent="0.2">
      <c r="A120" s="22" t="s">
        <v>24</v>
      </c>
      <c r="B120" s="42" t="s">
        <v>71</v>
      </c>
      <c r="C120" s="33" t="s">
        <v>35</v>
      </c>
      <c r="D120" s="33" t="s">
        <v>92</v>
      </c>
      <c r="E120" s="58" t="s">
        <v>25</v>
      </c>
      <c r="F120" s="59"/>
      <c r="G120" s="18">
        <f t="shared" si="66"/>
        <v>3500</v>
      </c>
      <c r="H120" s="18">
        <f t="shared" si="66"/>
        <v>3500</v>
      </c>
      <c r="I120" s="18">
        <f t="shared" si="66"/>
        <v>0</v>
      </c>
      <c r="J120" s="18">
        <f t="shared" si="66"/>
        <v>3500</v>
      </c>
      <c r="K120" s="18">
        <f t="shared" si="66"/>
        <v>3500</v>
      </c>
      <c r="L120" s="18">
        <f t="shared" si="66"/>
        <v>0</v>
      </c>
      <c r="M120" s="18">
        <f t="shared" si="66"/>
        <v>3500</v>
      </c>
      <c r="N120" s="25">
        <f t="shared" si="66"/>
        <v>3500</v>
      </c>
      <c r="O120" s="25">
        <f t="shared" si="66"/>
        <v>0</v>
      </c>
    </row>
    <row r="121" spans="1:15" x14ac:dyDescent="0.2">
      <c r="A121" s="14" t="s">
        <v>93</v>
      </c>
      <c r="B121" s="42" t="s">
        <v>71</v>
      </c>
      <c r="C121" s="33" t="s">
        <v>35</v>
      </c>
      <c r="D121" s="33" t="s">
        <v>92</v>
      </c>
      <c r="E121" s="58" t="s">
        <v>94</v>
      </c>
      <c r="F121" s="59"/>
      <c r="G121" s="18">
        <f t="shared" si="66"/>
        <v>3500</v>
      </c>
      <c r="H121" s="18">
        <f>+H122</f>
        <v>3500</v>
      </c>
      <c r="I121" s="18">
        <f t="shared" si="66"/>
        <v>0</v>
      </c>
      <c r="J121" s="18">
        <f t="shared" si="66"/>
        <v>3500</v>
      </c>
      <c r="K121" s="18">
        <f>+K122</f>
        <v>3500</v>
      </c>
      <c r="L121" s="18">
        <f t="shared" si="66"/>
        <v>0</v>
      </c>
      <c r="M121" s="18">
        <f t="shared" si="66"/>
        <v>3500</v>
      </c>
      <c r="N121" s="25">
        <f>+N122</f>
        <v>3500</v>
      </c>
      <c r="O121" s="25">
        <f t="shared" si="66"/>
        <v>0</v>
      </c>
    </row>
    <row r="122" spans="1:15" ht="13.6" x14ac:dyDescent="0.25">
      <c r="A122" s="26" t="s">
        <v>41</v>
      </c>
      <c r="B122" s="45" t="s">
        <v>71</v>
      </c>
      <c r="C122" s="37" t="s">
        <v>35</v>
      </c>
      <c r="D122" s="37" t="s">
        <v>92</v>
      </c>
      <c r="E122" s="57" t="s">
        <v>94</v>
      </c>
      <c r="F122" s="38">
        <v>800</v>
      </c>
      <c r="G122" s="29">
        <f t="shared" si="66"/>
        <v>3500</v>
      </c>
      <c r="H122" s="29">
        <f t="shared" si="66"/>
        <v>3500</v>
      </c>
      <c r="I122" s="29">
        <f t="shared" si="66"/>
        <v>0</v>
      </c>
      <c r="J122" s="29">
        <f t="shared" si="66"/>
        <v>3500</v>
      </c>
      <c r="K122" s="29">
        <f t="shared" si="66"/>
        <v>3500</v>
      </c>
      <c r="L122" s="29">
        <f t="shared" si="66"/>
        <v>0</v>
      </c>
      <c r="M122" s="29">
        <f t="shared" si="66"/>
        <v>3500</v>
      </c>
      <c r="N122" s="39">
        <f t="shared" si="66"/>
        <v>3500</v>
      </c>
      <c r="O122" s="39">
        <f t="shared" si="66"/>
        <v>0</v>
      </c>
    </row>
    <row r="123" spans="1:15" ht="13.6" x14ac:dyDescent="0.25">
      <c r="A123" s="60" t="s">
        <v>95</v>
      </c>
      <c r="B123" s="45" t="s">
        <v>71</v>
      </c>
      <c r="C123" s="37" t="s">
        <v>35</v>
      </c>
      <c r="D123" s="37" t="s">
        <v>92</v>
      </c>
      <c r="E123" s="57" t="s">
        <v>94</v>
      </c>
      <c r="F123" s="38">
        <v>870</v>
      </c>
      <c r="G123" s="29">
        <f>+H123+I123</f>
        <v>3500</v>
      </c>
      <c r="H123" s="29">
        <v>3500</v>
      </c>
      <c r="I123" s="29"/>
      <c r="J123" s="29">
        <f>+K123+L123</f>
        <v>3500</v>
      </c>
      <c r="K123" s="29">
        <v>3500</v>
      </c>
      <c r="L123" s="29"/>
      <c r="M123" s="29">
        <f>+N123+O123</f>
        <v>3500</v>
      </c>
      <c r="N123" s="39">
        <v>3500</v>
      </c>
      <c r="O123" s="39"/>
    </row>
    <row r="124" spans="1:15" x14ac:dyDescent="0.2">
      <c r="A124" s="14" t="s">
        <v>96</v>
      </c>
      <c r="B124" s="42" t="s">
        <v>71</v>
      </c>
      <c r="C124" s="33" t="s">
        <v>35</v>
      </c>
      <c r="D124" s="33" t="s">
        <v>97</v>
      </c>
      <c r="E124" s="58"/>
      <c r="F124" s="36"/>
      <c r="G124" s="18">
        <f t="shared" ref="G124:I124" si="67">+G125+G134+G159+G167</f>
        <v>88323.761190000005</v>
      </c>
      <c r="H124" s="18">
        <f t="shared" si="67"/>
        <v>87452.361190000011</v>
      </c>
      <c r="I124" s="18">
        <f t="shared" si="67"/>
        <v>871.4</v>
      </c>
      <c r="J124" s="18">
        <f t="shared" ref="J124:O124" si="68">+J125+J134+J159+J167</f>
        <v>42795.761190000005</v>
      </c>
      <c r="K124" s="18">
        <f t="shared" si="68"/>
        <v>41924.361190000003</v>
      </c>
      <c r="L124" s="18">
        <f t="shared" si="68"/>
        <v>871.4</v>
      </c>
      <c r="M124" s="18">
        <f t="shared" si="68"/>
        <v>45524.361190000003</v>
      </c>
      <c r="N124" s="25">
        <f t="shared" si="68"/>
        <v>44652.961190000002</v>
      </c>
      <c r="O124" s="25">
        <f t="shared" si="68"/>
        <v>871.4</v>
      </c>
    </row>
    <row r="125" spans="1:15" ht="25.85" x14ac:dyDescent="0.2">
      <c r="A125" s="14" t="s">
        <v>98</v>
      </c>
      <c r="B125" s="42" t="s">
        <v>71</v>
      </c>
      <c r="C125" s="33" t="s">
        <v>35</v>
      </c>
      <c r="D125" s="33" t="s">
        <v>97</v>
      </c>
      <c r="E125" s="58" t="s">
        <v>99</v>
      </c>
      <c r="F125" s="36"/>
      <c r="G125" s="18">
        <f t="shared" ref="G125:I125" si="69">+G126+G130</f>
        <v>1370</v>
      </c>
      <c r="H125" s="18">
        <f t="shared" si="69"/>
        <v>1370</v>
      </c>
      <c r="I125" s="18">
        <f t="shared" si="69"/>
        <v>0</v>
      </c>
      <c r="J125" s="18">
        <f t="shared" ref="J125:O125" si="70">+J126+J130</f>
        <v>1370</v>
      </c>
      <c r="K125" s="18">
        <f t="shared" si="70"/>
        <v>1370</v>
      </c>
      <c r="L125" s="18">
        <f t="shared" si="70"/>
        <v>0</v>
      </c>
      <c r="M125" s="18">
        <f t="shared" si="70"/>
        <v>1370</v>
      </c>
      <c r="N125" s="25">
        <f>+N126+N130</f>
        <v>1370</v>
      </c>
      <c r="O125" s="25">
        <f t="shared" si="70"/>
        <v>0</v>
      </c>
    </row>
    <row r="126" spans="1:15" ht="25.85" x14ac:dyDescent="0.2">
      <c r="A126" s="14" t="s">
        <v>100</v>
      </c>
      <c r="B126" s="42" t="s">
        <v>71</v>
      </c>
      <c r="C126" s="33" t="s">
        <v>35</v>
      </c>
      <c r="D126" s="33" t="s">
        <v>97</v>
      </c>
      <c r="E126" s="58" t="s">
        <v>101</v>
      </c>
      <c r="F126" s="36"/>
      <c r="G126" s="18">
        <f t="shared" ref="G126:O128" si="71">+G127</f>
        <v>1240</v>
      </c>
      <c r="H126" s="18">
        <f t="shared" si="71"/>
        <v>1240</v>
      </c>
      <c r="I126" s="18">
        <f t="shared" si="71"/>
        <v>0</v>
      </c>
      <c r="J126" s="18">
        <f t="shared" si="71"/>
        <v>1240</v>
      </c>
      <c r="K126" s="18">
        <f t="shared" si="71"/>
        <v>1240</v>
      </c>
      <c r="L126" s="18">
        <f t="shared" si="71"/>
        <v>0</v>
      </c>
      <c r="M126" s="18">
        <f t="shared" si="71"/>
        <v>1240</v>
      </c>
      <c r="N126" s="25">
        <f t="shared" si="71"/>
        <v>1240</v>
      </c>
      <c r="O126" s="25">
        <f t="shared" si="71"/>
        <v>0</v>
      </c>
    </row>
    <row r="127" spans="1:15" ht="25.85" x14ac:dyDescent="0.2">
      <c r="A127" s="14" t="s">
        <v>102</v>
      </c>
      <c r="B127" s="42" t="s">
        <v>71</v>
      </c>
      <c r="C127" s="33" t="s">
        <v>35</v>
      </c>
      <c r="D127" s="33" t="s">
        <v>97</v>
      </c>
      <c r="E127" s="58" t="s">
        <v>103</v>
      </c>
      <c r="F127" s="36"/>
      <c r="G127" s="18">
        <f t="shared" si="71"/>
        <v>1240</v>
      </c>
      <c r="H127" s="18">
        <f t="shared" si="71"/>
        <v>1240</v>
      </c>
      <c r="I127" s="18">
        <f t="shared" si="71"/>
        <v>0</v>
      </c>
      <c r="J127" s="18">
        <f t="shared" si="71"/>
        <v>1240</v>
      </c>
      <c r="K127" s="18">
        <f t="shared" si="71"/>
        <v>1240</v>
      </c>
      <c r="L127" s="18">
        <f t="shared" si="71"/>
        <v>0</v>
      </c>
      <c r="M127" s="18">
        <f t="shared" si="71"/>
        <v>1240</v>
      </c>
      <c r="N127" s="25">
        <f t="shared" si="71"/>
        <v>1240</v>
      </c>
      <c r="O127" s="25">
        <f t="shared" si="71"/>
        <v>0</v>
      </c>
    </row>
    <row r="128" spans="1:15" ht="13.6" x14ac:dyDescent="0.25">
      <c r="A128" s="40" t="s">
        <v>39</v>
      </c>
      <c r="B128" s="45" t="s">
        <v>71</v>
      </c>
      <c r="C128" s="37" t="s">
        <v>35</v>
      </c>
      <c r="D128" s="37" t="s">
        <v>97</v>
      </c>
      <c r="E128" s="57" t="s">
        <v>103</v>
      </c>
      <c r="F128" s="38">
        <v>200</v>
      </c>
      <c r="G128" s="29">
        <f t="shared" si="71"/>
        <v>1240</v>
      </c>
      <c r="H128" s="29">
        <f t="shared" si="71"/>
        <v>1240</v>
      </c>
      <c r="I128" s="29">
        <f t="shared" si="71"/>
        <v>0</v>
      </c>
      <c r="J128" s="29">
        <f t="shared" si="71"/>
        <v>1240</v>
      </c>
      <c r="K128" s="29">
        <f t="shared" si="71"/>
        <v>1240</v>
      </c>
      <c r="L128" s="29">
        <f t="shared" si="71"/>
        <v>0</v>
      </c>
      <c r="M128" s="29">
        <f t="shared" si="71"/>
        <v>1240</v>
      </c>
      <c r="N128" s="39">
        <f t="shared" si="71"/>
        <v>1240</v>
      </c>
      <c r="O128" s="39">
        <f t="shared" si="71"/>
        <v>0</v>
      </c>
    </row>
    <row r="129" spans="1:15" ht="13.6" x14ac:dyDescent="0.25">
      <c r="A129" s="40" t="s">
        <v>40</v>
      </c>
      <c r="B129" s="45" t="s">
        <v>71</v>
      </c>
      <c r="C129" s="37" t="s">
        <v>35</v>
      </c>
      <c r="D129" s="37" t="s">
        <v>97</v>
      </c>
      <c r="E129" s="57" t="s">
        <v>103</v>
      </c>
      <c r="F129" s="38">
        <v>240</v>
      </c>
      <c r="G129" s="29">
        <f>+H129+I129</f>
        <v>1240</v>
      </c>
      <c r="H129" s="29">
        <v>1240</v>
      </c>
      <c r="I129" s="29"/>
      <c r="J129" s="29">
        <f>+K129+L129</f>
        <v>1240</v>
      </c>
      <c r="K129" s="29">
        <v>1240</v>
      </c>
      <c r="L129" s="29"/>
      <c r="M129" s="29">
        <f>+N129+O129</f>
        <v>1240</v>
      </c>
      <c r="N129" s="39">
        <v>1240</v>
      </c>
      <c r="O129" s="39"/>
    </row>
    <row r="130" spans="1:15" ht="27.7" customHeight="1" x14ac:dyDescent="0.2">
      <c r="A130" s="22" t="s">
        <v>104</v>
      </c>
      <c r="B130" s="42" t="s">
        <v>71</v>
      </c>
      <c r="C130" s="33" t="s">
        <v>35</v>
      </c>
      <c r="D130" s="33" t="s">
        <v>97</v>
      </c>
      <c r="E130" s="58" t="s">
        <v>105</v>
      </c>
      <c r="F130" s="36"/>
      <c r="G130" s="18">
        <f t="shared" ref="G130:O132" si="72">+G131</f>
        <v>130</v>
      </c>
      <c r="H130" s="18">
        <f t="shared" si="72"/>
        <v>130</v>
      </c>
      <c r="I130" s="18">
        <f t="shared" si="72"/>
        <v>0</v>
      </c>
      <c r="J130" s="18">
        <f t="shared" si="72"/>
        <v>130</v>
      </c>
      <c r="K130" s="18">
        <f t="shared" si="72"/>
        <v>130</v>
      </c>
      <c r="L130" s="18">
        <f t="shared" si="72"/>
        <v>0</v>
      </c>
      <c r="M130" s="18">
        <f t="shared" si="72"/>
        <v>130</v>
      </c>
      <c r="N130" s="25">
        <f t="shared" si="72"/>
        <v>130</v>
      </c>
      <c r="O130" s="25">
        <f t="shared" si="72"/>
        <v>0</v>
      </c>
    </row>
    <row r="131" spans="1:15" x14ac:dyDescent="0.2">
      <c r="A131" s="22" t="s">
        <v>106</v>
      </c>
      <c r="B131" s="42" t="s">
        <v>71</v>
      </c>
      <c r="C131" s="33" t="s">
        <v>35</v>
      </c>
      <c r="D131" s="33" t="s">
        <v>97</v>
      </c>
      <c r="E131" s="58" t="s">
        <v>107</v>
      </c>
      <c r="F131" s="36"/>
      <c r="G131" s="18">
        <f t="shared" si="72"/>
        <v>130</v>
      </c>
      <c r="H131" s="18">
        <f t="shared" si="72"/>
        <v>130</v>
      </c>
      <c r="I131" s="18">
        <f t="shared" si="72"/>
        <v>0</v>
      </c>
      <c r="J131" s="18">
        <f t="shared" si="72"/>
        <v>130</v>
      </c>
      <c r="K131" s="18">
        <f t="shared" si="72"/>
        <v>130</v>
      </c>
      <c r="L131" s="18">
        <f t="shared" si="72"/>
        <v>0</v>
      </c>
      <c r="M131" s="18">
        <f t="shared" si="72"/>
        <v>130</v>
      </c>
      <c r="N131" s="25">
        <f t="shared" si="72"/>
        <v>130</v>
      </c>
      <c r="O131" s="25">
        <f t="shared" si="72"/>
        <v>0</v>
      </c>
    </row>
    <row r="132" spans="1:15" ht="13.6" x14ac:dyDescent="0.25">
      <c r="A132" s="40" t="s">
        <v>39</v>
      </c>
      <c r="B132" s="45" t="s">
        <v>71</v>
      </c>
      <c r="C132" s="37" t="s">
        <v>35</v>
      </c>
      <c r="D132" s="37" t="s">
        <v>97</v>
      </c>
      <c r="E132" s="57" t="s">
        <v>107</v>
      </c>
      <c r="F132" s="38">
        <v>200</v>
      </c>
      <c r="G132" s="29">
        <f t="shared" si="72"/>
        <v>130</v>
      </c>
      <c r="H132" s="29">
        <f t="shared" si="72"/>
        <v>130</v>
      </c>
      <c r="I132" s="29">
        <f t="shared" si="72"/>
        <v>0</v>
      </c>
      <c r="J132" s="29">
        <f t="shared" si="72"/>
        <v>130</v>
      </c>
      <c r="K132" s="29">
        <f t="shared" si="72"/>
        <v>130</v>
      </c>
      <c r="L132" s="29">
        <f t="shared" si="72"/>
        <v>0</v>
      </c>
      <c r="M132" s="29">
        <f t="shared" si="72"/>
        <v>130</v>
      </c>
      <c r="N132" s="39">
        <f t="shared" si="72"/>
        <v>130</v>
      </c>
      <c r="O132" s="39">
        <f t="shared" si="72"/>
        <v>0</v>
      </c>
    </row>
    <row r="133" spans="1:15" ht="13.6" x14ac:dyDescent="0.25">
      <c r="A133" s="40" t="s">
        <v>40</v>
      </c>
      <c r="B133" s="45" t="s">
        <v>71</v>
      </c>
      <c r="C133" s="37" t="s">
        <v>35</v>
      </c>
      <c r="D133" s="37" t="s">
        <v>97</v>
      </c>
      <c r="E133" s="57" t="s">
        <v>107</v>
      </c>
      <c r="F133" s="38">
        <v>240</v>
      </c>
      <c r="G133" s="29">
        <f>+H133+I133</f>
        <v>130</v>
      </c>
      <c r="H133" s="29">
        <v>130</v>
      </c>
      <c r="I133" s="29"/>
      <c r="J133" s="29">
        <f>+K133+L133</f>
        <v>130</v>
      </c>
      <c r="K133" s="29">
        <v>130</v>
      </c>
      <c r="L133" s="29"/>
      <c r="M133" s="29">
        <f>+N133+O133</f>
        <v>130</v>
      </c>
      <c r="N133" s="39">
        <v>130</v>
      </c>
      <c r="O133" s="39"/>
    </row>
    <row r="134" spans="1:15" ht="38.25" customHeight="1" x14ac:dyDescent="0.2">
      <c r="A134" s="22" t="s">
        <v>108</v>
      </c>
      <c r="B134" s="42" t="s">
        <v>71</v>
      </c>
      <c r="C134" s="33" t="s">
        <v>35</v>
      </c>
      <c r="D134" s="33" t="s">
        <v>97</v>
      </c>
      <c r="E134" s="58" t="s">
        <v>109</v>
      </c>
      <c r="F134" s="36"/>
      <c r="G134" s="18">
        <f t="shared" ref="G134:I134" si="73">+G135+G139+G145+G149+G153</f>
        <v>540</v>
      </c>
      <c r="H134" s="18">
        <f t="shared" si="73"/>
        <v>540</v>
      </c>
      <c r="I134" s="18">
        <f t="shared" si="73"/>
        <v>0</v>
      </c>
      <c r="J134" s="18">
        <f t="shared" ref="J134:O134" si="74">+J135+J139+J145+J149+J153</f>
        <v>540</v>
      </c>
      <c r="K134" s="18">
        <f t="shared" si="74"/>
        <v>540</v>
      </c>
      <c r="L134" s="18">
        <f t="shared" si="74"/>
        <v>0</v>
      </c>
      <c r="M134" s="18">
        <f t="shared" si="74"/>
        <v>540</v>
      </c>
      <c r="N134" s="25">
        <f t="shared" si="74"/>
        <v>540</v>
      </c>
      <c r="O134" s="25">
        <f t="shared" si="74"/>
        <v>0</v>
      </c>
    </row>
    <row r="135" spans="1:15" ht="38.75" hidden="1" x14ac:dyDescent="0.2">
      <c r="A135" s="22" t="s">
        <v>110</v>
      </c>
      <c r="B135" s="42" t="s">
        <v>71</v>
      </c>
      <c r="C135" s="33" t="s">
        <v>35</v>
      </c>
      <c r="D135" s="33" t="s">
        <v>97</v>
      </c>
      <c r="E135" s="58" t="s">
        <v>111</v>
      </c>
      <c r="F135" s="36"/>
      <c r="G135" s="18">
        <f t="shared" ref="G135:O137" si="75">+G136</f>
        <v>0</v>
      </c>
      <c r="H135" s="18">
        <f t="shared" si="75"/>
        <v>0</v>
      </c>
      <c r="I135" s="18">
        <f t="shared" si="75"/>
        <v>0</v>
      </c>
      <c r="J135" s="18">
        <f t="shared" si="75"/>
        <v>-1.4432899320127035E-15</v>
      </c>
      <c r="K135" s="18">
        <f t="shared" si="75"/>
        <v>-1.4432899320127035E-15</v>
      </c>
      <c r="L135" s="18">
        <f t="shared" si="75"/>
        <v>0</v>
      </c>
      <c r="M135" s="18">
        <f t="shared" si="75"/>
        <v>0</v>
      </c>
      <c r="N135" s="25">
        <f t="shared" si="75"/>
        <v>0</v>
      </c>
      <c r="O135" s="25">
        <f t="shared" si="75"/>
        <v>0</v>
      </c>
    </row>
    <row r="136" spans="1:15" ht="25.85" hidden="1" x14ac:dyDescent="0.2">
      <c r="A136" s="22" t="s">
        <v>112</v>
      </c>
      <c r="B136" s="42" t="s">
        <v>71</v>
      </c>
      <c r="C136" s="33" t="s">
        <v>35</v>
      </c>
      <c r="D136" s="33" t="s">
        <v>97</v>
      </c>
      <c r="E136" s="58" t="s">
        <v>113</v>
      </c>
      <c r="F136" s="36"/>
      <c r="G136" s="18">
        <f t="shared" si="75"/>
        <v>0</v>
      </c>
      <c r="H136" s="18">
        <f t="shared" si="75"/>
        <v>0</v>
      </c>
      <c r="I136" s="18">
        <f t="shared" si="75"/>
        <v>0</v>
      </c>
      <c r="J136" s="18">
        <f t="shared" si="75"/>
        <v>-1.4432899320127035E-15</v>
      </c>
      <c r="K136" s="18">
        <f t="shared" si="75"/>
        <v>-1.4432899320127035E-15</v>
      </c>
      <c r="L136" s="18">
        <f t="shared" si="75"/>
        <v>0</v>
      </c>
      <c r="M136" s="18">
        <f t="shared" si="75"/>
        <v>0</v>
      </c>
      <c r="N136" s="25">
        <f t="shared" si="75"/>
        <v>0</v>
      </c>
      <c r="O136" s="25">
        <f t="shared" si="75"/>
        <v>0</v>
      </c>
    </row>
    <row r="137" spans="1:15" ht="13.6" hidden="1" x14ac:dyDescent="0.25">
      <c r="A137" s="41" t="s">
        <v>114</v>
      </c>
      <c r="B137" s="45" t="s">
        <v>71</v>
      </c>
      <c r="C137" s="37" t="s">
        <v>35</v>
      </c>
      <c r="D137" s="37" t="s">
        <v>97</v>
      </c>
      <c r="E137" s="57" t="s">
        <v>113</v>
      </c>
      <c r="F137" s="38">
        <v>300</v>
      </c>
      <c r="G137" s="29">
        <f t="shared" si="75"/>
        <v>0</v>
      </c>
      <c r="H137" s="29">
        <f t="shared" si="75"/>
        <v>0</v>
      </c>
      <c r="I137" s="29">
        <f t="shared" si="75"/>
        <v>0</v>
      </c>
      <c r="J137" s="29">
        <f t="shared" si="75"/>
        <v>-1.4432899320127035E-15</v>
      </c>
      <c r="K137" s="29">
        <f t="shared" si="75"/>
        <v>-1.4432899320127035E-15</v>
      </c>
      <c r="L137" s="29">
        <f t="shared" si="75"/>
        <v>0</v>
      </c>
      <c r="M137" s="29">
        <f t="shared" si="75"/>
        <v>0</v>
      </c>
      <c r="N137" s="39">
        <f t="shared" si="75"/>
        <v>0</v>
      </c>
      <c r="O137" s="39">
        <f t="shared" si="75"/>
        <v>0</v>
      </c>
    </row>
    <row r="138" spans="1:15" ht="13.6" hidden="1" x14ac:dyDescent="0.25">
      <c r="A138" s="60" t="s">
        <v>115</v>
      </c>
      <c r="B138" s="45" t="s">
        <v>71</v>
      </c>
      <c r="C138" s="37" t="s">
        <v>35</v>
      </c>
      <c r="D138" s="37" t="s">
        <v>97</v>
      </c>
      <c r="E138" s="57" t="s">
        <v>113</v>
      </c>
      <c r="F138" s="38">
        <v>360</v>
      </c>
      <c r="G138" s="29">
        <f>+H138+I138</f>
        <v>0</v>
      </c>
      <c r="H138" s="29"/>
      <c r="I138" s="29"/>
      <c r="J138" s="29">
        <f>+K138+L138</f>
        <v>-1.4432899320127035E-15</v>
      </c>
      <c r="K138" s="29">
        <f>25-24.1-0.9</f>
        <v>-1.4432899320127035E-15</v>
      </c>
      <c r="L138" s="29"/>
      <c r="M138" s="29">
        <f>+N138+O138</f>
        <v>0</v>
      </c>
      <c r="N138" s="39"/>
      <c r="O138" s="39"/>
    </row>
    <row r="139" spans="1:15" ht="38.75" x14ac:dyDescent="0.2">
      <c r="A139" s="61" t="s">
        <v>116</v>
      </c>
      <c r="B139" s="42" t="s">
        <v>71</v>
      </c>
      <c r="C139" s="33" t="s">
        <v>35</v>
      </c>
      <c r="D139" s="33" t="s">
        <v>97</v>
      </c>
      <c r="E139" s="58" t="s">
        <v>117</v>
      </c>
      <c r="F139" s="36"/>
      <c r="G139" s="18">
        <f t="shared" ref="G139:O141" si="76">+G140</f>
        <v>125</v>
      </c>
      <c r="H139" s="18">
        <f t="shared" si="76"/>
        <v>125</v>
      </c>
      <c r="I139" s="18">
        <f t="shared" si="76"/>
        <v>0</v>
      </c>
      <c r="J139" s="18">
        <f t="shared" si="76"/>
        <v>125</v>
      </c>
      <c r="K139" s="18">
        <f t="shared" si="76"/>
        <v>125</v>
      </c>
      <c r="L139" s="18">
        <f t="shared" si="76"/>
        <v>0</v>
      </c>
      <c r="M139" s="18">
        <f t="shared" si="76"/>
        <v>125</v>
      </c>
      <c r="N139" s="25">
        <f t="shared" si="76"/>
        <v>125</v>
      </c>
      <c r="O139" s="25">
        <f t="shared" si="76"/>
        <v>0</v>
      </c>
    </row>
    <row r="140" spans="1:15" ht="25.85" x14ac:dyDescent="0.2">
      <c r="A140" s="22" t="s">
        <v>118</v>
      </c>
      <c r="B140" s="42" t="s">
        <v>71</v>
      </c>
      <c r="C140" s="33" t="s">
        <v>35</v>
      </c>
      <c r="D140" s="33" t="s">
        <v>97</v>
      </c>
      <c r="E140" s="58" t="s">
        <v>119</v>
      </c>
      <c r="F140" s="36"/>
      <c r="G140" s="18">
        <f>+G142+G144</f>
        <v>125</v>
      </c>
      <c r="H140" s="18">
        <f>+H141+H143</f>
        <v>125</v>
      </c>
      <c r="I140" s="18">
        <f>+I142+I144</f>
        <v>0</v>
      </c>
      <c r="J140" s="18">
        <f>+J142+J144</f>
        <v>125</v>
      </c>
      <c r="K140" s="18">
        <f>+K141+K143</f>
        <v>125</v>
      </c>
      <c r="L140" s="18">
        <f>+L142+L144</f>
        <v>0</v>
      </c>
      <c r="M140" s="18">
        <f>+M142+M144</f>
        <v>125</v>
      </c>
      <c r="N140" s="25">
        <f>+N141+N143</f>
        <v>125</v>
      </c>
      <c r="O140" s="25">
        <f>+O142+O144</f>
        <v>0</v>
      </c>
    </row>
    <row r="141" spans="1:15" ht="13.6" x14ac:dyDescent="0.25">
      <c r="A141" s="40" t="s">
        <v>39</v>
      </c>
      <c r="B141" s="45" t="s">
        <v>71</v>
      </c>
      <c r="C141" s="37" t="s">
        <v>35</v>
      </c>
      <c r="D141" s="37" t="s">
        <v>97</v>
      </c>
      <c r="E141" s="57" t="s">
        <v>119</v>
      </c>
      <c r="F141" s="38">
        <v>200</v>
      </c>
      <c r="G141" s="29">
        <f t="shared" si="76"/>
        <v>102.011</v>
      </c>
      <c r="H141" s="29">
        <f t="shared" si="76"/>
        <v>102.011</v>
      </c>
      <c r="I141" s="29">
        <f t="shared" si="76"/>
        <v>0</v>
      </c>
      <c r="J141" s="29">
        <f t="shared" si="76"/>
        <v>102</v>
      </c>
      <c r="K141" s="29">
        <f t="shared" si="76"/>
        <v>102</v>
      </c>
      <c r="L141" s="29">
        <f t="shared" si="76"/>
        <v>0</v>
      </c>
      <c r="M141" s="29">
        <f t="shared" si="76"/>
        <v>102</v>
      </c>
      <c r="N141" s="29">
        <f t="shared" si="76"/>
        <v>102</v>
      </c>
      <c r="O141" s="39">
        <f t="shared" si="76"/>
        <v>0</v>
      </c>
    </row>
    <row r="142" spans="1:15" ht="13.6" x14ac:dyDescent="0.25">
      <c r="A142" s="40" t="s">
        <v>40</v>
      </c>
      <c r="B142" s="45" t="s">
        <v>71</v>
      </c>
      <c r="C142" s="37" t="s">
        <v>35</v>
      </c>
      <c r="D142" s="37" t="s">
        <v>97</v>
      </c>
      <c r="E142" s="57" t="s">
        <v>119</v>
      </c>
      <c r="F142" s="38">
        <v>240</v>
      </c>
      <c r="G142" s="29">
        <f>+H142+I142</f>
        <v>102.011</v>
      </c>
      <c r="H142" s="29">
        <v>102.011</v>
      </c>
      <c r="I142" s="29"/>
      <c r="J142" s="29">
        <f>+K142+L142</f>
        <v>102</v>
      </c>
      <c r="K142" s="29">
        <v>102</v>
      </c>
      <c r="L142" s="29"/>
      <c r="M142" s="29">
        <f>+N142+O142</f>
        <v>102</v>
      </c>
      <c r="N142" s="29">
        <v>102</v>
      </c>
      <c r="O142" s="39"/>
    </row>
    <row r="143" spans="1:15" ht="13.6" x14ac:dyDescent="0.25">
      <c r="A143" s="41" t="s">
        <v>114</v>
      </c>
      <c r="B143" s="45" t="s">
        <v>71</v>
      </c>
      <c r="C143" s="37" t="s">
        <v>35</v>
      </c>
      <c r="D143" s="37" t="s">
        <v>97</v>
      </c>
      <c r="E143" s="57" t="s">
        <v>119</v>
      </c>
      <c r="F143" s="38">
        <v>300</v>
      </c>
      <c r="G143" s="29">
        <f t="shared" ref="G143:O143" si="77">+G144</f>
        <v>22.989000000000001</v>
      </c>
      <c r="H143" s="29">
        <f t="shared" si="77"/>
        <v>22.989000000000001</v>
      </c>
      <c r="I143" s="29">
        <f t="shared" si="77"/>
        <v>0</v>
      </c>
      <c r="J143" s="29">
        <f t="shared" si="77"/>
        <v>23</v>
      </c>
      <c r="K143" s="29">
        <f t="shared" si="77"/>
        <v>23</v>
      </c>
      <c r="L143" s="29">
        <f t="shared" si="77"/>
        <v>0</v>
      </c>
      <c r="M143" s="29">
        <f t="shared" si="77"/>
        <v>23</v>
      </c>
      <c r="N143" s="29">
        <f t="shared" si="77"/>
        <v>23</v>
      </c>
      <c r="O143" s="39">
        <f t="shared" si="77"/>
        <v>0</v>
      </c>
    </row>
    <row r="144" spans="1:15" ht="13.6" x14ac:dyDescent="0.25">
      <c r="A144" s="40" t="s">
        <v>120</v>
      </c>
      <c r="B144" s="45" t="s">
        <v>71</v>
      </c>
      <c r="C144" s="37" t="s">
        <v>35</v>
      </c>
      <c r="D144" s="37" t="s">
        <v>97</v>
      </c>
      <c r="E144" s="57" t="s">
        <v>119</v>
      </c>
      <c r="F144" s="38">
        <v>350</v>
      </c>
      <c r="G144" s="29">
        <f>+H144+I144</f>
        <v>22.989000000000001</v>
      </c>
      <c r="H144" s="29">
        <v>22.989000000000001</v>
      </c>
      <c r="I144" s="29"/>
      <c r="J144" s="29">
        <f>+K144+L144</f>
        <v>23</v>
      </c>
      <c r="K144" s="29">
        <v>23</v>
      </c>
      <c r="L144" s="29"/>
      <c r="M144" s="29">
        <f>+N144+O144</f>
        <v>23</v>
      </c>
      <c r="N144" s="29">
        <v>23</v>
      </c>
      <c r="O144" s="39"/>
    </row>
    <row r="145" spans="1:15" ht="25.85" hidden="1" x14ac:dyDescent="0.2">
      <c r="A145" s="22" t="s">
        <v>121</v>
      </c>
      <c r="B145" s="42" t="s">
        <v>71</v>
      </c>
      <c r="C145" s="33" t="s">
        <v>35</v>
      </c>
      <c r="D145" s="33" t="s">
        <v>97</v>
      </c>
      <c r="E145" s="58" t="s">
        <v>122</v>
      </c>
      <c r="F145" s="36"/>
      <c r="G145" s="18">
        <f t="shared" ref="G145:O147" si="78">+G146</f>
        <v>0</v>
      </c>
      <c r="H145" s="18">
        <f t="shared" si="78"/>
        <v>0</v>
      </c>
      <c r="I145" s="18">
        <f t="shared" si="78"/>
        <v>0</v>
      </c>
      <c r="J145" s="18">
        <f t="shared" si="78"/>
        <v>0</v>
      </c>
      <c r="K145" s="18">
        <f t="shared" si="78"/>
        <v>0</v>
      </c>
      <c r="L145" s="18">
        <f t="shared" si="78"/>
        <v>0</v>
      </c>
      <c r="M145" s="18">
        <f t="shared" si="78"/>
        <v>0</v>
      </c>
      <c r="N145" s="25">
        <f t="shared" si="78"/>
        <v>0</v>
      </c>
      <c r="O145" s="25">
        <f t="shared" si="78"/>
        <v>0</v>
      </c>
    </row>
    <row r="146" spans="1:15" ht="26.5" hidden="1" customHeight="1" x14ac:dyDescent="0.2">
      <c r="A146" s="22" t="s">
        <v>123</v>
      </c>
      <c r="B146" s="42" t="s">
        <v>71</v>
      </c>
      <c r="C146" s="33" t="s">
        <v>35</v>
      </c>
      <c r="D146" s="33" t="s">
        <v>97</v>
      </c>
      <c r="E146" s="58" t="s">
        <v>124</v>
      </c>
      <c r="F146" s="36"/>
      <c r="G146" s="18">
        <f t="shared" si="78"/>
        <v>0</v>
      </c>
      <c r="H146" s="18">
        <f t="shared" si="78"/>
        <v>0</v>
      </c>
      <c r="I146" s="18">
        <f t="shared" si="78"/>
        <v>0</v>
      </c>
      <c r="J146" s="18">
        <f t="shared" si="78"/>
        <v>0</v>
      </c>
      <c r="K146" s="18">
        <f t="shared" si="78"/>
        <v>0</v>
      </c>
      <c r="L146" s="18">
        <f t="shared" si="78"/>
        <v>0</v>
      </c>
      <c r="M146" s="18">
        <f t="shared" si="78"/>
        <v>0</v>
      </c>
      <c r="N146" s="25">
        <f t="shared" si="78"/>
        <v>0</v>
      </c>
      <c r="O146" s="25">
        <f t="shared" si="78"/>
        <v>0</v>
      </c>
    </row>
    <row r="147" spans="1:15" ht="13.6" hidden="1" x14ac:dyDescent="0.25">
      <c r="A147" s="40" t="s">
        <v>39</v>
      </c>
      <c r="B147" s="45" t="s">
        <v>71</v>
      </c>
      <c r="C147" s="37" t="s">
        <v>35</v>
      </c>
      <c r="D147" s="37" t="s">
        <v>97</v>
      </c>
      <c r="E147" s="57" t="s">
        <v>124</v>
      </c>
      <c r="F147" s="38">
        <v>200</v>
      </c>
      <c r="G147" s="29">
        <f t="shared" si="78"/>
        <v>0</v>
      </c>
      <c r="H147" s="29">
        <f t="shared" si="78"/>
        <v>0</v>
      </c>
      <c r="I147" s="29">
        <f t="shared" si="78"/>
        <v>0</v>
      </c>
      <c r="J147" s="29">
        <f t="shared" si="78"/>
        <v>0</v>
      </c>
      <c r="K147" s="29">
        <f t="shared" si="78"/>
        <v>0</v>
      </c>
      <c r="L147" s="29">
        <f t="shared" si="78"/>
        <v>0</v>
      </c>
      <c r="M147" s="29">
        <f t="shared" si="78"/>
        <v>0</v>
      </c>
      <c r="N147" s="39">
        <f t="shared" si="78"/>
        <v>0</v>
      </c>
      <c r="O147" s="39">
        <f t="shared" si="78"/>
        <v>0</v>
      </c>
    </row>
    <row r="148" spans="1:15" ht="13.6" hidden="1" x14ac:dyDescent="0.25">
      <c r="A148" s="40" t="s">
        <v>40</v>
      </c>
      <c r="B148" s="45" t="s">
        <v>71</v>
      </c>
      <c r="C148" s="37" t="s">
        <v>35</v>
      </c>
      <c r="D148" s="37" t="s">
        <v>97</v>
      </c>
      <c r="E148" s="57" t="s">
        <v>124</v>
      </c>
      <c r="F148" s="38">
        <v>240</v>
      </c>
      <c r="G148" s="29">
        <f>+H148+I148</f>
        <v>0</v>
      </c>
      <c r="H148" s="29"/>
      <c r="I148" s="29"/>
      <c r="J148" s="29">
        <f>+K148+L148</f>
        <v>0</v>
      </c>
      <c r="K148" s="29"/>
      <c r="L148" s="29"/>
      <c r="M148" s="29">
        <f>+N148+O148</f>
        <v>0</v>
      </c>
      <c r="N148" s="39"/>
      <c r="O148" s="39"/>
    </row>
    <row r="149" spans="1:15" ht="38.75" x14ac:dyDescent="0.2">
      <c r="A149" s="22" t="s">
        <v>125</v>
      </c>
      <c r="B149" s="42" t="s">
        <v>71</v>
      </c>
      <c r="C149" s="33" t="s">
        <v>35</v>
      </c>
      <c r="D149" s="33" t="s">
        <v>97</v>
      </c>
      <c r="E149" s="58" t="s">
        <v>126</v>
      </c>
      <c r="F149" s="36"/>
      <c r="G149" s="18">
        <f t="shared" ref="G149:O151" si="79">+G150</f>
        <v>415</v>
      </c>
      <c r="H149" s="18">
        <f t="shared" si="79"/>
        <v>415</v>
      </c>
      <c r="I149" s="18">
        <f t="shared" si="79"/>
        <v>0</v>
      </c>
      <c r="J149" s="18">
        <f t="shared" si="79"/>
        <v>415</v>
      </c>
      <c r="K149" s="18">
        <f t="shared" si="79"/>
        <v>415</v>
      </c>
      <c r="L149" s="18">
        <f t="shared" si="79"/>
        <v>0</v>
      </c>
      <c r="M149" s="18">
        <f t="shared" si="79"/>
        <v>415</v>
      </c>
      <c r="N149" s="25">
        <f t="shared" si="79"/>
        <v>415</v>
      </c>
      <c r="O149" s="25">
        <f t="shared" si="79"/>
        <v>0</v>
      </c>
    </row>
    <row r="150" spans="1:15" ht="38.75" x14ac:dyDescent="0.2">
      <c r="A150" s="61" t="s">
        <v>127</v>
      </c>
      <c r="B150" s="42" t="s">
        <v>71</v>
      </c>
      <c r="C150" s="33" t="s">
        <v>35</v>
      </c>
      <c r="D150" s="33" t="s">
        <v>97</v>
      </c>
      <c r="E150" s="58" t="s">
        <v>128</v>
      </c>
      <c r="F150" s="36"/>
      <c r="G150" s="18">
        <f t="shared" si="79"/>
        <v>415</v>
      </c>
      <c r="H150" s="18">
        <f t="shared" si="79"/>
        <v>415</v>
      </c>
      <c r="I150" s="18">
        <f t="shared" si="79"/>
        <v>0</v>
      </c>
      <c r="J150" s="18">
        <f t="shared" si="79"/>
        <v>415</v>
      </c>
      <c r="K150" s="18">
        <f t="shared" si="79"/>
        <v>415</v>
      </c>
      <c r="L150" s="18">
        <f t="shared" si="79"/>
        <v>0</v>
      </c>
      <c r="M150" s="18">
        <f t="shared" si="79"/>
        <v>415</v>
      </c>
      <c r="N150" s="25">
        <f t="shared" si="79"/>
        <v>415</v>
      </c>
      <c r="O150" s="25">
        <f t="shared" si="79"/>
        <v>0</v>
      </c>
    </row>
    <row r="151" spans="1:15" ht="13.6" x14ac:dyDescent="0.25">
      <c r="A151" s="40" t="s">
        <v>39</v>
      </c>
      <c r="B151" s="45" t="s">
        <v>71</v>
      </c>
      <c r="C151" s="37" t="s">
        <v>35</v>
      </c>
      <c r="D151" s="37" t="s">
        <v>97</v>
      </c>
      <c r="E151" s="57" t="s">
        <v>128</v>
      </c>
      <c r="F151" s="38">
        <v>200</v>
      </c>
      <c r="G151" s="29">
        <f t="shared" si="79"/>
        <v>415</v>
      </c>
      <c r="H151" s="29">
        <f t="shared" si="79"/>
        <v>415</v>
      </c>
      <c r="I151" s="29">
        <f t="shared" si="79"/>
        <v>0</v>
      </c>
      <c r="J151" s="29">
        <f t="shared" si="79"/>
        <v>415</v>
      </c>
      <c r="K151" s="29">
        <f t="shared" si="79"/>
        <v>415</v>
      </c>
      <c r="L151" s="29">
        <f t="shared" si="79"/>
        <v>0</v>
      </c>
      <c r="M151" s="29">
        <f t="shared" si="79"/>
        <v>415</v>
      </c>
      <c r="N151" s="39">
        <f t="shared" si="79"/>
        <v>415</v>
      </c>
      <c r="O151" s="39">
        <f t="shared" si="79"/>
        <v>0</v>
      </c>
    </row>
    <row r="152" spans="1:15" ht="13.6" x14ac:dyDescent="0.25">
      <c r="A152" s="40" t="s">
        <v>40</v>
      </c>
      <c r="B152" s="45" t="s">
        <v>71</v>
      </c>
      <c r="C152" s="37" t="s">
        <v>35</v>
      </c>
      <c r="D152" s="37" t="s">
        <v>97</v>
      </c>
      <c r="E152" s="57" t="s">
        <v>128</v>
      </c>
      <c r="F152" s="38">
        <v>240</v>
      </c>
      <c r="G152" s="29">
        <f>+H152+I152</f>
        <v>415</v>
      </c>
      <c r="H152" s="29">
        <f>265+150</f>
        <v>415</v>
      </c>
      <c r="I152" s="29"/>
      <c r="J152" s="29">
        <f>+K152+L152</f>
        <v>415</v>
      </c>
      <c r="K152" s="29">
        <v>415</v>
      </c>
      <c r="L152" s="29"/>
      <c r="M152" s="29">
        <f>+N152+O152</f>
        <v>415</v>
      </c>
      <c r="N152" s="29">
        <v>415</v>
      </c>
      <c r="O152" s="39"/>
    </row>
    <row r="153" spans="1:15" ht="68.95" hidden="1" customHeight="1" x14ac:dyDescent="0.2">
      <c r="A153" s="22" t="s">
        <v>129</v>
      </c>
      <c r="B153" s="42" t="s">
        <v>71</v>
      </c>
      <c r="C153" s="33" t="s">
        <v>35</v>
      </c>
      <c r="D153" s="33" t="s">
        <v>97</v>
      </c>
      <c r="E153" s="58" t="s">
        <v>130</v>
      </c>
      <c r="F153" s="36"/>
      <c r="G153" s="18">
        <f t="shared" ref="G153:O155" si="80">+G154</f>
        <v>0</v>
      </c>
      <c r="H153" s="18">
        <f t="shared" si="80"/>
        <v>0</v>
      </c>
      <c r="I153" s="18">
        <f t="shared" si="80"/>
        <v>0</v>
      </c>
      <c r="J153" s="18">
        <f t="shared" si="80"/>
        <v>0</v>
      </c>
      <c r="K153" s="18">
        <f t="shared" si="80"/>
        <v>0</v>
      </c>
      <c r="L153" s="18">
        <f t="shared" si="80"/>
        <v>0</v>
      </c>
      <c r="M153" s="18">
        <f t="shared" si="80"/>
        <v>0</v>
      </c>
      <c r="N153" s="25">
        <f t="shared" si="80"/>
        <v>0</v>
      </c>
      <c r="O153" s="25">
        <f t="shared" si="80"/>
        <v>0</v>
      </c>
    </row>
    <row r="154" spans="1:15" ht="65.25" hidden="1" customHeight="1" x14ac:dyDescent="0.2">
      <c r="A154" s="22" t="s">
        <v>131</v>
      </c>
      <c r="B154" s="42" t="s">
        <v>71</v>
      </c>
      <c r="C154" s="33" t="s">
        <v>35</v>
      </c>
      <c r="D154" s="33" t="s">
        <v>97</v>
      </c>
      <c r="E154" s="58" t="s">
        <v>132</v>
      </c>
      <c r="F154" s="36"/>
      <c r="G154" s="18">
        <f t="shared" ref="G154:I154" si="81">+G155+G157</f>
        <v>0</v>
      </c>
      <c r="H154" s="18">
        <f t="shared" si="81"/>
        <v>0</v>
      </c>
      <c r="I154" s="18">
        <f t="shared" si="81"/>
        <v>0</v>
      </c>
      <c r="J154" s="18">
        <f t="shared" ref="J154:O154" si="82">+J155+J157</f>
        <v>0</v>
      </c>
      <c r="K154" s="18">
        <f t="shared" si="82"/>
        <v>0</v>
      </c>
      <c r="L154" s="18">
        <f t="shared" si="82"/>
        <v>0</v>
      </c>
      <c r="M154" s="18">
        <f t="shared" si="82"/>
        <v>0</v>
      </c>
      <c r="N154" s="25">
        <f t="shared" si="82"/>
        <v>0</v>
      </c>
      <c r="O154" s="25">
        <f t="shared" si="82"/>
        <v>0</v>
      </c>
    </row>
    <row r="155" spans="1:15" ht="13.6" hidden="1" x14ac:dyDescent="0.25">
      <c r="A155" s="40" t="s">
        <v>39</v>
      </c>
      <c r="B155" s="45" t="s">
        <v>71</v>
      </c>
      <c r="C155" s="37" t="s">
        <v>35</v>
      </c>
      <c r="D155" s="37" t="s">
        <v>97</v>
      </c>
      <c r="E155" s="57" t="s">
        <v>132</v>
      </c>
      <c r="F155" s="38">
        <v>200</v>
      </c>
      <c r="G155" s="29">
        <f t="shared" si="80"/>
        <v>0</v>
      </c>
      <c r="H155" s="29">
        <f t="shared" si="80"/>
        <v>0</v>
      </c>
      <c r="I155" s="29">
        <f t="shared" si="80"/>
        <v>0</v>
      </c>
      <c r="J155" s="29">
        <f t="shared" si="80"/>
        <v>0</v>
      </c>
      <c r="K155" s="29">
        <f t="shared" si="80"/>
        <v>0</v>
      </c>
      <c r="L155" s="29">
        <f t="shared" si="80"/>
        <v>0</v>
      </c>
      <c r="M155" s="29">
        <f t="shared" si="80"/>
        <v>0</v>
      </c>
      <c r="N155" s="39">
        <f t="shared" si="80"/>
        <v>0</v>
      </c>
      <c r="O155" s="39">
        <f t="shared" si="80"/>
        <v>0</v>
      </c>
    </row>
    <row r="156" spans="1:15" ht="13.6" hidden="1" x14ac:dyDescent="0.25">
      <c r="A156" s="40" t="s">
        <v>40</v>
      </c>
      <c r="B156" s="45" t="s">
        <v>71</v>
      </c>
      <c r="C156" s="37" t="s">
        <v>35</v>
      </c>
      <c r="D156" s="37" t="s">
        <v>97</v>
      </c>
      <c r="E156" s="57" t="s">
        <v>132</v>
      </c>
      <c r="F156" s="38">
        <v>240</v>
      </c>
      <c r="G156" s="29">
        <f>+H156+I156</f>
        <v>0</v>
      </c>
      <c r="H156" s="29"/>
      <c r="I156" s="29"/>
      <c r="J156" s="29">
        <f>+K156+L156</f>
        <v>0</v>
      </c>
      <c r="K156" s="29"/>
      <c r="L156" s="29"/>
      <c r="M156" s="29">
        <f>+N156+O156</f>
        <v>0</v>
      </c>
      <c r="N156" s="39"/>
      <c r="O156" s="39"/>
    </row>
    <row r="157" spans="1:15" ht="13.6" hidden="1" x14ac:dyDescent="0.25">
      <c r="A157" s="41" t="s">
        <v>114</v>
      </c>
      <c r="B157" s="45" t="s">
        <v>71</v>
      </c>
      <c r="C157" s="37" t="s">
        <v>35</v>
      </c>
      <c r="D157" s="37" t="s">
        <v>97</v>
      </c>
      <c r="E157" s="57" t="s">
        <v>132</v>
      </c>
      <c r="F157" s="38">
        <v>300</v>
      </c>
      <c r="G157" s="29">
        <f t="shared" ref="G157:O157" si="83">+G158</f>
        <v>0</v>
      </c>
      <c r="H157" s="29">
        <f t="shared" si="83"/>
        <v>0</v>
      </c>
      <c r="I157" s="29">
        <f t="shared" si="83"/>
        <v>0</v>
      </c>
      <c r="J157" s="29">
        <f t="shared" si="83"/>
        <v>0</v>
      </c>
      <c r="K157" s="29">
        <f t="shared" si="83"/>
        <v>0</v>
      </c>
      <c r="L157" s="29">
        <f t="shared" si="83"/>
        <v>0</v>
      </c>
      <c r="M157" s="29">
        <f t="shared" si="83"/>
        <v>0</v>
      </c>
      <c r="N157" s="39">
        <f t="shared" si="83"/>
        <v>0</v>
      </c>
      <c r="O157" s="39">
        <f t="shared" si="83"/>
        <v>0</v>
      </c>
    </row>
    <row r="158" spans="1:15" ht="13.6" hidden="1" x14ac:dyDescent="0.25">
      <c r="A158" s="60" t="s">
        <v>115</v>
      </c>
      <c r="B158" s="45" t="s">
        <v>71</v>
      </c>
      <c r="C158" s="37" t="s">
        <v>35</v>
      </c>
      <c r="D158" s="37" t="s">
        <v>97</v>
      </c>
      <c r="E158" s="57" t="s">
        <v>132</v>
      </c>
      <c r="F158" s="38">
        <v>360</v>
      </c>
      <c r="G158" s="29">
        <f>+H158+I158</f>
        <v>0</v>
      </c>
      <c r="H158" s="29"/>
      <c r="I158" s="29"/>
      <c r="J158" s="29">
        <f>+K158+L158</f>
        <v>0</v>
      </c>
      <c r="K158" s="29"/>
      <c r="L158" s="29"/>
      <c r="M158" s="29">
        <f>+N158+O158</f>
        <v>0</v>
      </c>
      <c r="N158" s="39"/>
      <c r="O158" s="39"/>
    </row>
    <row r="159" spans="1:15" ht="25.85" x14ac:dyDescent="0.2">
      <c r="A159" s="22" t="s">
        <v>133</v>
      </c>
      <c r="B159" s="42" t="s">
        <v>71</v>
      </c>
      <c r="C159" s="33" t="s">
        <v>35</v>
      </c>
      <c r="D159" s="33" t="s">
        <v>97</v>
      </c>
      <c r="E159" s="58" t="s">
        <v>134</v>
      </c>
      <c r="F159" s="36"/>
      <c r="G159" s="18">
        <f t="shared" ref="G159:O159" si="84">+G160</f>
        <v>894.66119000000003</v>
      </c>
      <c r="H159" s="18">
        <f t="shared" si="84"/>
        <v>23.261189999999999</v>
      </c>
      <c r="I159" s="18">
        <f t="shared" si="84"/>
        <v>871.4</v>
      </c>
      <c r="J159" s="18">
        <f t="shared" si="84"/>
        <v>894.66119000000003</v>
      </c>
      <c r="K159" s="18">
        <f t="shared" si="84"/>
        <v>23.261189999999999</v>
      </c>
      <c r="L159" s="18">
        <f t="shared" si="84"/>
        <v>871.4</v>
      </c>
      <c r="M159" s="18">
        <f t="shared" si="84"/>
        <v>894.66119000000003</v>
      </c>
      <c r="N159" s="25">
        <f t="shared" si="84"/>
        <v>23.261189999999999</v>
      </c>
      <c r="O159" s="25">
        <f t="shared" si="84"/>
        <v>871.4</v>
      </c>
    </row>
    <row r="160" spans="1:15" ht="27.7" customHeight="1" x14ac:dyDescent="0.2">
      <c r="A160" s="22" t="s">
        <v>135</v>
      </c>
      <c r="B160" s="42" t="s">
        <v>71</v>
      </c>
      <c r="C160" s="33" t="s">
        <v>35</v>
      </c>
      <c r="D160" s="33" t="s">
        <v>97</v>
      </c>
      <c r="E160" s="58" t="s">
        <v>136</v>
      </c>
      <c r="F160" s="36"/>
      <c r="G160" s="18">
        <f t="shared" ref="G160:I160" si="85">+G161+G164</f>
        <v>894.66119000000003</v>
      </c>
      <c r="H160" s="18">
        <f t="shared" si="85"/>
        <v>23.261189999999999</v>
      </c>
      <c r="I160" s="18">
        <f t="shared" si="85"/>
        <v>871.4</v>
      </c>
      <c r="J160" s="18">
        <f t="shared" ref="J160:O160" si="86">+J161+J164</f>
        <v>894.66119000000003</v>
      </c>
      <c r="K160" s="18">
        <f t="shared" si="86"/>
        <v>23.261189999999999</v>
      </c>
      <c r="L160" s="18">
        <f t="shared" si="86"/>
        <v>871.4</v>
      </c>
      <c r="M160" s="18">
        <f t="shared" si="86"/>
        <v>894.66119000000003</v>
      </c>
      <c r="N160" s="25">
        <f t="shared" si="86"/>
        <v>23.261189999999999</v>
      </c>
      <c r="O160" s="25">
        <f t="shared" si="86"/>
        <v>871.4</v>
      </c>
    </row>
    <row r="161" spans="1:16" x14ac:dyDescent="0.2">
      <c r="A161" s="22" t="s">
        <v>137</v>
      </c>
      <c r="B161" s="42" t="s">
        <v>71</v>
      </c>
      <c r="C161" s="33" t="s">
        <v>35</v>
      </c>
      <c r="D161" s="33" t="s">
        <v>97</v>
      </c>
      <c r="E161" s="58" t="s">
        <v>138</v>
      </c>
      <c r="F161" s="62"/>
      <c r="G161" s="18">
        <f t="shared" ref="G161:O165" si="87">+G162</f>
        <v>871.4</v>
      </c>
      <c r="H161" s="18">
        <f t="shared" si="87"/>
        <v>0</v>
      </c>
      <c r="I161" s="18">
        <f t="shared" si="87"/>
        <v>871.4</v>
      </c>
      <c r="J161" s="18">
        <f t="shared" si="87"/>
        <v>871.4</v>
      </c>
      <c r="K161" s="18">
        <f t="shared" si="87"/>
        <v>0</v>
      </c>
      <c r="L161" s="18">
        <f t="shared" si="87"/>
        <v>871.4</v>
      </c>
      <c r="M161" s="18">
        <f t="shared" si="87"/>
        <v>871.4</v>
      </c>
      <c r="N161" s="25">
        <f t="shared" si="87"/>
        <v>0</v>
      </c>
      <c r="O161" s="25">
        <f t="shared" si="87"/>
        <v>871.4</v>
      </c>
    </row>
    <row r="162" spans="1:16" ht="13.6" x14ac:dyDescent="0.25">
      <c r="A162" s="63" t="s">
        <v>139</v>
      </c>
      <c r="B162" s="45" t="s">
        <v>71</v>
      </c>
      <c r="C162" s="37" t="s">
        <v>35</v>
      </c>
      <c r="D162" s="37" t="s">
        <v>97</v>
      </c>
      <c r="E162" s="57" t="s">
        <v>138</v>
      </c>
      <c r="F162" s="55">
        <v>600</v>
      </c>
      <c r="G162" s="29">
        <f t="shared" si="87"/>
        <v>871.4</v>
      </c>
      <c r="H162" s="29">
        <f t="shared" si="87"/>
        <v>0</v>
      </c>
      <c r="I162" s="29">
        <f t="shared" si="87"/>
        <v>871.4</v>
      </c>
      <c r="J162" s="29">
        <f t="shared" si="87"/>
        <v>871.4</v>
      </c>
      <c r="K162" s="29">
        <f t="shared" si="87"/>
        <v>0</v>
      </c>
      <c r="L162" s="29">
        <f t="shared" si="87"/>
        <v>871.4</v>
      </c>
      <c r="M162" s="29">
        <f t="shared" si="87"/>
        <v>871.4</v>
      </c>
      <c r="N162" s="39">
        <f t="shared" si="87"/>
        <v>0</v>
      </c>
      <c r="O162" s="39">
        <f t="shared" si="87"/>
        <v>871.4</v>
      </c>
    </row>
    <row r="163" spans="1:16" ht="21.75" x14ac:dyDescent="0.25">
      <c r="A163" s="63" t="s">
        <v>140</v>
      </c>
      <c r="B163" s="45" t="s">
        <v>71</v>
      </c>
      <c r="C163" s="37" t="s">
        <v>35</v>
      </c>
      <c r="D163" s="37" t="s">
        <v>97</v>
      </c>
      <c r="E163" s="57" t="s">
        <v>138</v>
      </c>
      <c r="F163" s="55">
        <v>630</v>
      </c>
      <c r="G163" s="29">
        <f>+H163+I163</f>
        <v>871.4</v>
      </c>
      <c r="H163" s="29"/>
      <c r="I163" s="29">
        <v>871.4</v>
      </c>
      <c r="J163" s="29">
        <f>+K163+L163</f>
        <v>871.4</v>
      </c>
      <c r="K163" s="29"/>
      <c r="L163" s="29">
        <v>871.4</v>
      </c>
      <c r="M163" s="29">
        <f>+N163+O163</f>
        <v>871.4</v>
      </c>
      <c r="N163" s="39"/>
      <c r="O163" s="29">
        <v>871.4</v>
      </c>
    </row>
    <row r="164" spans="1:16" ht="25.85" x14ac:dyDescent="0.2">
      <c r="A164" s="22" t="s">
        <v>141</v>
      </c>
      <c r="B164" s="42" t="s">
        <v>71</v>
      </c>
      <c r="C164" s="33" t="s">
        <v>35</v>
      </c>
      <c r="D164" s="33" t="s">
        <v>97</v>
      </c>
      <c r="E164" s="58" t="s">
        <v>142</v>
      </c>
      <c r="F164" s="62"/>
      <c r="G164" s="18">
        <f t="shared" si="87"/>
        <v>23.261189999999999</v>
      </c>
      <c r="H164" s="18">
        <f t="shared" si="87"/>
        <v>23.261189999999999</v>
      </c>
      <c r="I164" s="18">
        <f t="shared" si="87"/>
        <v>0</v>
      </c>
      <c r="J164" s="18">
        <f t="shared" si="87"/>
        <v>23.261189999999999</v>
      </c>
      <c r="K164" s="18">
        <f t="shared" si="87"/>
        <v>23.261189999999999</v>
      </c>
      <c r="L164" s="18">
        <f t="shared" si="87"/>
        <v>0</v>
      </c>
      <c r="M164" s="18">
        <f t="shared" si="87"/>
        <v>23.261189999999999</v>
      </c>
      <c r="N164" s="25">
        <f t="shared" si="87"/>
        <v>23.261189999999999</v>
      </c>
      <c r="O164" s="25">
        <f t="shared" si="87"/>
        <v>0</v>
      </c>
    </row>
    <row r="165" spans="1:16" ht="13.6" x14ac:dyDescent="0.25">
      <c r="A165" s="63" t="s">
        <v>139</v>
      </c>
      <c r="B165" s="45" t="s">
        <v>71</v>
      </c>
      <c r="C165" s="37" t="s">
        <v>35</v>
      </c>
      <c r="D165" s="37" t="s">
        <v>97</v>
      </c>
      <c r="E165" s="57" t="s">
        <v>142</v>
      </c>
      <c r="F165" s="55">
        <v>600</v>
      </c>
      <c r="G165" s="29">
        <f t="shared" si="87"/>
        <v>23.261189999999999</v>
      </c>
      <c r="H165" s="29">
        <f t="shared" si="87"/>
        <v>23.261189999999999</v>
      </c>
      <c r="I165" s="29">
        <f t="shared" si="87"/>
        <v>0</v>
      </c>
      <c r="J165" s="29">
        <f t="shared" si="87"/>
        <v>23.261189999999999</v>
      </c>
      <c r="K165" s="29">
        <f t="shared" si="87"/>
        <v>23.261189999999999</v>
      </c>
      <c r="L165" s="29">
        <f t="shared" si="87"/>
        <v>0</v>
      </c>
      <c r="M165" s="29">
        <f t="shared" si="87"/>
        <v>23.261189999999999</v>
      </c>
      <c r="N165" s="39">
        <f t="shared" si="87"/>
        <v>23.261189999999999</v>
      </c>
      <c r="O165" s="39">
        <f t="shared" si="87"/>
        <v>0</v>
      </c>
    </row>
    <row r="166" spans="1:16" ht="21.75" x14ac:dyDescent="0.25">
      <c r="A166" s="63" t="s">
        <v>140</v>
      </c>
      <c r="B166" s="45" t="s">
        <v>71</v>
      </c>
      <c r="C166" s="37" t="s">
        <v>35</v>
      </c>
      <c r="D166" s="37" t="s">
        <v>97</v>
      </c>
      <c r="E166" s="57" t="s">
        <v>142</v>
      </c>
      <c r="F166" s="55">
        <v>630</v>
      </c>
      <c r="G166" s="29">
        <f>+H166+I166</f>
        <v>23.261189999999999</v>
      </c>
      <c r="H166" s="29">
        <v>23.261189999999999</v>
      </c>
      <c r="I166" s="29"/>
      <c r="J166" s="29">
        <f>+K166+L166</f>
        <v>23.261189999999999</v>
      </c>
      <c r="K166" s="29">
        <v>23.261189999999999</v>
      </c>
      <c r="L166" s="29"/>
      <c r="M166" s="29">
        <f>+N166+O166</f>
        <v>23.261189999999999</v>
      </c>
      <c r="N166" s="39">
        <v>23.261189999999999</v>
      </c>
      <c r="O166" s="39"/>
    </row>
    <row r="167" spans="1:16" x14ac:dyDescent="0.2">
      <c r="A167" s="22" t="s">
        <v>24</v>
      </c>
      <c r="B167" s="42" t="s">
        <v>71</v>
      </c>
      <c r="C167" s="33" t="s">
        <v>35</v>
      </c>
      <c r="D167" s="33" t="s">
        <v>97</v>
      </c>
      <c r="E167" s="58" t="s">
        <v>25</v>
      </c>
      <c r="F167" s="36"/>
      <c r="G167" s="18">
        <f t="shared" ref="G167:I167" si="88">+G168+G174+G195+G183+G198+G201+G192</f>
        <v>85519.1</v>
      </c>
      <c r="H167" s="18">
        <f t="shared" si="88"/>
        <v>85519.1</v>
      </c>
      <c r="I167" s="18">
        <f t="shared" si="88"/>
        <v>0</v>
      </c>
      <c r="J167" s="18">
        <f t="shared" ref="J167:O167" si="89">+J168+J174+J195+J183+J198+J201+J192</f>
        <v>39991.100000000006</v>
      </c>
      <c r="K167" s="18">
        <f t="shared" si="89"/>
        <v>39991.100000000006</v>
      </c>
      <c r="L167" s="18">
        <f t="shared" si="89"/>
        <v>0</v>
      </c>
      <c r="M167" s="18">
        <f t="shared" si="89"/>
        <v>42719.700000000004</v>
      </c>
      <c r="N167" s="25">
        <f t="shared" si="89"/>
        <v>42719.700000000004</v>
      </c>
      <c r="O167" s="25">
        <f t="shared" si="89"/>
        <v>0</v>
      </c>
    </row>
    <row r="168" spans="1:16" ht="26.5" x14ac:dyDescent="0.25">
      <c r="A168" s="14" t="s">
        <v>143</v>
      </c>
      <c r="B168" s="42" t="s">
        <v>71</v>
      </c>
      <c r="C168" s="37" t="s">
        <v>35</v>
      </c>
      <c r="D168" s="37" t="s">
        <v>97</v>
      </c>
      <c r="E168" s="58" t="s">
        <v>144</v>
      </c>
      <c r="F168" s="38"/>
      <c r="G168" s="18">
        <f t="shared" ref="G168:I168" si="90">+G169+G171</f>
        <v>4275</v>
      </c>
      <c r="H168" s="18">
        <f t="shared" si="90"/>
        <v>4275</v>
      </c>
      <c r="I168" s="18">
        <f t="shared" si="90"/>
        <v>0</v>
      </c>
      <c r="J168" s="18">
        <f t="shared" ref="J168:O168" si="91">+J169+J171</f>
        <v>1855</v>
      </c>
      <c r="K168" s="18">
        <f t="shared" si="91"/>
        <v>1855</v>
      </c>
      <c r="L168" s="18">
        <f t="shared" si="91"/>
        <v>0</v>
      </c>
      <c r="M168" s="18">
        <f t="shared" si="91"/>
        <v>2355</v>
      </c>
      <c r="N168" s="25">
        <f t="shared" si="91"/>
        <v>2355</v>
      </c>
      <c r="O168" s="25">
        <f t="shared" si="91"/>
        <v>0</v>
      </c>
    </row>
    <row r="169" spans="1:16" ht="13.6" x14ac:dyDescent="0.25">
      <c r="A169" s="40" t="s">
        <v>39</v>
      </c>
      <c r="B169" s="45" t="s">
        <v>71</v>
      </c>
      <c r="C169" s="37" t="s">
        <v>35</v>
      </c>
      <c r="D169" s="37" t="s">
        <v>97</v>
      </c>
      <c r="E169" s="57" t="s">
        <v>144</v>
      </c>
      <c r="F169" s="38">
        <v>200</v>
      </c>
      <c r="G169" s="29">
        <f t="shared" ref="G169:O169" si="92">+G170</f>
        <v>3920</v>
      </c>
      <c r="H169" s="29">
        <f t="shared" si="92"/>
        <v>3920</v>
      </c>
      <c r="I169" s="29">
        <f t="shared" si="92"/>
        <v>0</v>
      </c>
      <c r="J169" s="29">
        <f t="shared" si="92"/>
        <v>1500</v>
      </c>
      <c r="K169" s="29">
        <f t="shared" si="92"/>
        <v>1500</v>
      </c>
      <c r="L169" s="29">
        <f t="shared" si="92"/>
        <v>0</v>
      </c>
      <c r="M169" s="29">
        <f t="shared" si="92"/>
        <v>2000</v>
      </c>
      <c r="N169" s="39">
        <f t="shared" si="92"/>
        <v>2000</v>
      </c>
      <c r="O169" s="39">
        <f t="shared" si="92"/>
        <v>0</v>
      </c>
    </row>
    <row r="170" spans="1:16" ht="13.6" x14ac:dyDescent="0.25">
      <c r="A170" s="40" t="s">
        <v>40</v>
      </c>
      <c r="B170" s="45" t="s">
        <v>71</v>
      </c>
      <c r="C170" s="37" t="s">
        <v>35</v>
      </c>
      <c r="D170" s="37" t="s">
        <v>97</v>
      </c>
      <c r="E170" s="57" t="s">
        <v>144</v>
      </c>
      <c r="F170" s="38">
        <v>240</v>
      </c>
      <c r="G170" s="29">
        <f>+H170+I170</f>
        <v>3920</v>
      </c>
      <c r="H170" s="29">
        <v>3920</v>
      </c>
      <c r="I170" s="29"/>
      <c r="J170" s="29">
        <f>+K170+L170</f>
        <v>1500</v>
      </c>
      <c r="K170" s="29">
        <v>1500</v>
      </c>
      <c r="L170" s="29"/>
      <c r="M170" s="29">
        <f>+N170+O170</f>
        <v>2000</v>
      </c>
      <c r="N170" s="39">
        <v>2000</v>
      </c>
      <c r="O170" s="39"/>
    </row>
    <row r="171" spans="1:16" ht="13.6" x14ac:dyDescent="0.25">
      <c r="A171" s="41" t="s">
        <v>41</v>
      </c>
      <c r="B171" s="45" t="s">
        <v>71</v>
      </c>
      <c r="C171" s="37" t="s">
        <v>35</v>
      </c>
      <c r="D171" s="37" t="s">
        <v>97</v>
      </c>
      <c r="E171" s="57" t="s">
        <v>144</v>
      </c>
      <c r="F171" s="38">
        <v>800</v>
      </c>
      <c r="G171" s="29">
        <f t="shared" ref="G171:I171" si="93">+G172+G173</f>
        <v>355</v>
      </c>
      <c r="H171" s="29">
        <f t="shared" si="93"/>
        <v>355</v>
      </c>
      <c r="I171" s="29">
        <f t="shared" si="93"/>
        <v>0</v>
      </c>
      <c r="J171" s="29">
        <f t="shared" ref="J171:O171" si="94">+J172+J173</f>
        <v>355</v>
      </c>
      <c r="K171" s="29">
        <f t="shared" si="94"/>
        <v>355</v>
      </c>
      <c r="L171" s="29">
        <f t="shared" si="94"/>
        <v>0</v>
      </c>
      <c r="M171" s="29">
        <f t="shared" si="94"/>
        <v>355</v>
      </c>
      <c r="N171" s="39">
        <f>+N172+N173</f>
        <v>355</v>
      </c>
      <c r="O171" s="39">
        <f t="shared" si="94"/>
        <v>0</v>
      </c>
    </row>
    <row r="172" spans="1:16" ht="13.6" hidden="1" x14ac:dyDescent="0.25">
      <c r="A172" s="40" t="s">
        <v>145</v>
      </c>
      <c r="B172" s="45" t="s">
        <v>71</v>
      </c>
      <c r="C172" s="37" t="s">
        <v>35</v>
      </c>
      <c r="D172" s="37" t="s">
        <v>97</v>
      </c>
      <c r="E172" s="57" t="s">
        <v>144</v>
      </c>
      <c r="F172" s="55">
        <v>830</v>
      </c>
      <c r="G172" s="29">
        <f t="shared" ref="G172:G173" si="95">+H172+I172</f>
        <v>0</v>
      </c>
      <c r="H172" s="29"/>
      <c r="I172" s="29"/>
      <c r="J172" s="29">
        <f t="shared" ref="J172:J173" si="96">+K172+L172</f>
        <v>0</v>
      </c>
      <c r="K172" s="29"/>
      <c r="L172" s="29"/>
      <c r="M172" s="29">
        <f t="shared" ref="M172:M173" si="97">+N172+O172</f>
        <v>0</v>
      </c>
      <c r="N172" s="39"/>
      <c r="O172" s="39"/>
    </row>
    <row r="173" spans="1:16" ht="13.6" x14ac:dyDescent="0.25">
      <c r="A173" s="26" t="s">
        <v>42</v>
      </c>
      <c r="B173" s="45" t="s">
        <v>71</v>
      </c>
      <c r="C173" s="37" t="s">
        <v>35</v>
      </c>
      <c r="D173" s="37" t="s">
        <v>97</v>
      </c>
      <c r="E173" s="57" t="s">
        <v>144</v>
      </c>
      <c r="F173" s="55">
        <v>850</v>
      </c>
      <c r="G173" s="29">
        <f t="shared" si="95"/>
        <v>355</v>
      </c>
      <c r="H173" s="29">
        <v>355</v>
      </c>
      <c r="I173" s="29"/>
      <c r="J173" s="29">
        <f t="shared" si="96"/>
        <v>355</v>
      </c>
      <c r="K173" s="29">
        <v>355</v>
      </c>
      <c r="L173" s="29"/>
      <c r="M173" s="29">
        <f t="shared" si="97"/>
        <v>355</v>
      </c>
      <c r="N173" s="39">
        <v>355</v>
      </c>
      <c r="O173" s="39"/>
    </row>
    <row r="174" spans="1:16" ht="13.6" x14ac:dyDescent="0.25">
      <c r="A174" s="14" t="s">
        <v>146</v>
      </c>
      <c r="B174" s="42" t="s">
        <v>71</v>
      </c>
      <c r="C174" s="37" t="s">
        <v>35</v>
      </c>
      <c r="D174" s="37" t="s">
        <v>97</v>
      </c>
      <c r="E174" s="58" t="s">
        <v>147</v>
      </c>
      <c r="F174" s="36"/>
      <c r="G174" s="18">
        <f t="shared" ref="G174:I174" si="98">+G175+G180+G177</f>
        <v>22307.8</v>
      </c>
      <c r="H174" s="18">
        <f>+H175+H180+H177</f>
        <v>22307.8</v>
      </c>
      <c r="I174" s="18">
        <f t="shared" si="98"/>
        <v>0</v>
      </c>
      <c r="J174" s="18">
        <f t="shared" ref="J174:O174" si="99">+J175+J180+J177</f>
        <v>2770.2</v>
      </c>
      <c r="K174" s="18">
        <f t="shared" si="99"/>
        <v>2770.2</v>
      </c>
      <c r="L174" s="18">
        <f t="shared" si="99"/>
        <v>0</v>
      </c>
      <c r="M174" s="18">
        <f t="shared" si="99"/>
        <v>3160</v>
      </c>
      <c r="N174" s="25">
        <f t="shared" si="99"/>
        <v>3160</v>
      </c>
      <c r="O174" s="25">
        <f t="shared" si="99"/>
        <v>0</v>
      </c>
    </row>
    <row r="175" spans="1:16" ht="13.6" x14ac:dyDescent="0.25">
      <c r="A175" s="40" t="s">
        <v>39</v>
      </c>
      <c r="B175" s="45" t="s">
        <v>71</v>
      </c>
      <c r="C175" s="37" t="s">
        <v>35</v>
      </c>
      <c r="D175" s="37" t="s">
        <v>97</v>
      </c>
      <c r="E175" s="57" t="s">
        <v>147</v>
      </c>
      <c r="F175" s="38">
        <v>200</v>
      </c>
      <c r="G175" s="29">
        <f t="shared" ref="G175:O175" si="100">+G176</f>
        <v>19088</v>
      </c>
      <c r="H175" s="29">
        <f t="shared" si="100"/>
        <v>19088</v>
      </c>
      <c r="I175" s="29">
        <f t="shared" si="100"/>
        <v>0</v>
      </c>
      <c r="J175" s="29">
        <f t="shared" si="100"/>
        <v>610.20000000000005</v>
      </c>
      <c r="K175" s="29">
        <f t="shared" si="100"/>
        <v>610.20000000000005</v>
      </c>
      <c r="L175" s="29">
        <f t="shared" si="100"/>
        <v>0</v>
      </c>
      <c r="M175" s="29">
        <f t="shared" si="100"/>
        <v>1000</v>
      </c>
      <c r="N175" s="39">
        <f t="shared" si="100"/>
        <v>1000</v>
      </c>
      <c r="O175" s="39">
        <f t="shared" si="100"/>
        <v>0</v>
      </c>
    </row>
    <row r="176" spans="1:16" ht="13.6" x14ac:dyDescent="0.25">
      <c r="A176" s="40" t="s">
        <v>40</v>
      </c>
      <c r="B176" s="45" t="s">
        <v>71</v>
      </c>
      <c r="C176" s="37" t="s">
        <v>35</v>
      </c>
      <c r="D176" s="37" t="s">
        <v>97</v>
      </c>
      <c r="E176" s="57" t="s">
        <v>147</v>
      </c>
      <c r="F176" s="38">
        <v>240</v>
      </c>
      <c r="G176" s="29">
        <f>+H176+I176</f>
        <v>19088</v>
      </c>
      <c r="H176" s="29">
        <f>600+120+600+1970+3430+560+900+130+548+5000+5100+130</f>
        <v>19088</v>
      </c>
      <c r="I176" s="29"/>
      <c r="J176" s="29">
        <f>+K176+L176</f>
        <v>610.20000000000005</v>
      </c>
      <c r="K176" s="29">
        <v>610.20000000000005</v>
      </c>
      <c r="L176" s="29"/>
      <c r="M176" s="29">
        <f>+N176+O176</f>
        <v>1000</v>
      </c>
      <c r="N176" s="39">
        <v>1000</v>
      </c>
      <c r="O176" s="39"/>
      <c r="P176" s="1" t="s">
        <v>148</v>
      </c>
    </row>
    <row r="177" spans="1:15" ht="13.6" x14ac:dyDescent="0.25">
      <c r="A177" s="41" t="s">
        <v>114</v>
      </c>
      <c r="B177" s="45" t="s">
        <v>71</v>
      </c>
      <c r="C177" s="37" t="s">
        <v>35</v>
      </c>
      <c r="D177" s="37" t="s">
        <v>97</v>
      </c>
      <c r="E177" s="57" t="s">
        <v>147</v>
      </c>
      <c r="F177" s="38">
        <v>300</v>
      </c>
      <c r="G177" s="29">
        <f t="shared" ref="G177:I177" si="101">+G179+G178</f>
        <v>2956</v>
      </c>
      <c r="H177" s="29">
        <f t="shared" si="101"/>
        <v>2956</v>
      </c>
      <c r="I177" s="29">
        <f t="shared" si="101"/>
        <v>0</v>
      </c>
      <c r="J177" s="29">
        <f t="shared" ref="J177:O177" si="102">+J179+J178</f>
        <v>2160</v>
      </c>
      <c r="K177" s="29">
        <f t="shared" si="102"/>
        <v>2160</v>
      </c>
      <c r="L177" s="29">
        <f t="shared" si="102"/>
        <v>0</v>
      </c>
      <c r="M177" s="29">
        <f t="shared" si="102"/>
        <v>2160</v>
      </c>
      <c r="N177" s="39">
        <f>+N179+N178</f>
        <v>2160</v>
      </c>
      <c r="O177" s="39">
        <f t="shared" si="102"/>
        <v>0</v>
      </c>
    </row>
    <row r="178" spans="1:15" ht="13.6" x14ac:dyDescent="0.25">
      <c r="A178" s="40" t="s">
        <v>120</v>
      </c>
      <c r="B178" s="45" t="s">
        <v>71</v>
      </c>
      <c r="C178" s="37" t="s">
        <v>35</v>
      </c>
      <c r="D178" s="37" t="s">
        <v>97</v>
      </c>
      <c r="E178" s="57" t="s">
        <v>147</v>
      </c>
      <c r="F178" s="55">
        <v>350</v>
      </c>
      <c r="G178" s="29">
        <f>+H178</f>
        <v>796</v>
      </c>
      <c r="H178" s="29">
        <v>796</v>
      </c>
      <c r="I178" s="29"/>
      <c r="J178" s="29">
        <f>+K178</f>
        <v>0</v>
      </c>
      <c r="K178" s="29"/>
      <c r="L178" s="29"/>
      <c r="M178" s="29">
        <f>+N178</f>
        <v>0</v>
      </c>
      <c r="N178" s="39"/>
      <c r="O178" s="39"/>
    </row>
    <row r="179" spans="1:15" ht="13.6" x14ac:dyDescent="0.25">
      <c r="A179" s="60" t="s">
        <v>115</v>
      </c>
      <c r="B179" s="45" t="s">
        <v>71</v>
      </c>
      <c r="C179" s="37" t="s">
        <v>35</v>
      </c>
      <c r="D179" s="37" t="s">
        <v>97</v>
      </c>
      <c r="E179" s="57" t="s">
        <v>147</v>
      </c>
      <c r="F179" s="38">
        <v>360</v>
      </c>
      <c r="G179" s="29">
        <f>+H179+I179</f>
        <v>2160</v>
      </c>
      <c r="H179" s="29">
        <v>2160</v>
      </c>
      <c r="I179" s="29"/>
      <c r="J179" s="29">
        <f>+K179+L179</f>
        <v>2160</v>
      </c>
      <c r="K179" s="29">
        <v>2160</v>
      </c>
      <c r="L179" s="29"/>
      <c r="M179" s="29">
        <f>+N179+O179</f>
        <v>2160</v>
      </c>
      <c r="N179" s="39">
        <v>2160</v>
      </c>
      <c r="O179" s="39"/>
    </row>
    <row r="180" spans="1:15" ht="13.6" x14ac:dyDescent="0.25">
      <c r="A180" s="40" t="s">
        <v>41</v>
      </c>
      <c r="B180" s="45" t="s">
        <v>71</v>
      </c>
      <c r="C180" s="37" t="s">
        <v>35</v>
      </c>
      <c r="D180" s="37" t="s">
        <v>97</v>
      </c>
      <c r="E180" s="57" t="s">
        <v>147</v>
      </c>
      <c r="F180" s="38">
        <v>800</v>
      </c>
      <c r="G180" s="29">
        <f t="shared" ref="G180:I180" si="103">+G181+G182</f>
        <v>263.8</v>
      </c>
      <c r="H180" s="29">
        <f t="shared" si="103"/>
        <v>263.8</v>
      </c>
      <c r="I180" s="29">
        <f t="shared" si="103"/>
        <v>0</v>
      </c>
      <c r="J180" s="29">
        <f t="shared" ref="J180:O180" si="104">+J181+J182</f>
        <v>0</v>
      </c>
      <c r="K180" s="29">
        <f t="shared" si="104"/>
        <v>0</v>
      </c>
      <c r="L180" s="29">
        <f t="shared" si="104"/>
        <v>0</v>
      </c>
      <c r="M180" s="29">
        <f t="shared" si="104"/>
        <v>0</v>
      </c>
      <c r="N180" s="39">
        <f>+N181+N182</f>
        <v>0</v>
      </c>
      <c r="O180" s="39">
        <f t="shared" si="104"/>
        <v>0</v>
      </c>
    </row>
    <row r="181" spans="1:15" ht="13.6" x14ac:dyDescent="0.25">
      <c r="A181" s="40" t="s">
        <v>145</v>
      </c>
      <c r="B181" s="45" t="s">
        <v>71</v>
      </c>
      <c r="C181" s="37" t="s">
        <v>35</v>
      </c>
      <c r="D181" s="37" t="s">
        <v>97</v>
      </c>
      <c r="E181" s="57" t="s">
        <v>147</v>
      </c>
      <c r="F181" s="55">
        <v>830</v>
      </c>
      <c r="G181" s="29">
        <f t="shared" ref="G181:G182" si="105">+H181+I181</f>
        <v>250</v>
      </c>
      <c r="H181" s="29">
        <v>250</v>
      </c>
      <c r="I181" s="29"/>
      <c r="J181" s="29">
        <f t="shared" ref="J181:J182" si="106">+K181+L181</f>
        <v>0</v>
      </c>
      <c r="K181" s="29"/>
      <c r="L181" s="29"/>
      <c r="M181" s="29">
        <f t="shared" ref="M181:M182" si="107">+N181+O181</f>
        <v>0</v>
      </c>
      <c r="N181" s="39"/>
      <c r="O181" s="39"/>
    </row>
    <row r="182" spans="1:15" ht="27.2" x14ac:dyDescent="0.25">
      <c r="A182" s="26" t="s">
        <v>56</v>
      </c>
      <c r="B182" s="45" t="s">
        <v>71</v>
      </c>
      <c r="C182" s="37" t="s">
        <v>35</v>
      </c>
      <c r="D182" s="37" t="s">
        <v>97</v>
      </c>
      <c r="E182" s="57" t="s">
        <v>147</v>
      </c>
      <c r="F182" s="55">
        <v>850</v>
      </c>
      <c r="G182" s="29">
        <f t="shared" si="105"/>
        <v>13.8</v>
      </c>
      <c r="H182" s="29">
        <v>13.8</v>
      </c>
      <c r="I182" s="29"/>
      <c r="J182" s="29">
        <f t="shared" si="106"/>
        <v>0</v>
      </c>
      <c r="K182" s="29"/>
      <c r="L182" s="29"/>
      <c r="M182" s="29">
        <f t="shared" si="107"/>
        <v>0</v>
      </c>
      <c r="N182" s="39"/>
      <c r="O182" s="39"/>
    </row>
    <row r="183" spans="1:15" ht="38.75" x14ac:dyDescent="0.25">
      <c r="A183" s="22" t="s">
        <v>149</v>
      </c>
      <c r="B183" s="10">
        <v>700</v>
      </c>
      <c r="C183" s="37" t="s">
        <v>35</v>
      </c>
      <c r="D183" s="37" t="s">
        <v>97</v>
      </c>
      <c r="E183" s="42" t="s">
        <v>150</v>
      </c>
      <c r="F183" s="31"/>
      <c r="G183" s="18">
        <f>+G184+G186+G190+G188</f>
        <v>58936.30000000001</v>
      </c>
      <c r="H183" s="18">
        <f t="shared" ref="H183:I183" si="108">+H184+H186+H190+H188</f>
        <v>58936.30000000001</v>
      </c>
      <c r="I183" s="18">
        <f t="shared" si="108"/>
        <v>0</v>
      </c>
      <c r="J183" s="18">
        <f>+J184+J186+J190+J188</f>
        <v>35365.900000000009</v>
      </c>
      <c r="K183" s="18">
        <f t="shared" ref="K183:L183" si="109">+K184+K186+K190+K188</f>
        <v>35365.900000000009</v>
      </c>
      <c r="L183" s="18">
        <f t="shared" si="109"/>
        <v>0</v>
      </c>
      <c r="M183" s="18">
        <f>+M184+M186+M190+M188</f>
        <v>37204.700000000004</v>
      </c>
      <c r="N183" s="25">
        <f t="shared" ref="N183:O183" si="110">+N184+N186+N190+N188</f>
        <v>37204.700000000004</v>
      </c>
      <c r="O183" s="25">
        <f t="shared" si="110"/>
        <v>0</v>
      </c>
    </row>
    <row r="184" spans="1:15" ht="40.75" x14ac:dyDescent="0.25">
      <c r="A184" s="40" t="s">
        <v>28</v>
      </c>
      <c r="B184" s="27">
        <v>700</v>
      </c>
      <c r="C184" s="37" t="s">
        <v>35</v>
      </c>
      <c r="D184" s="37" t="s">
        <v>97</v>
      </c>
      <c r="E184" s="45" t="s">
        <v>150</v>
      </c>
      <c r="F184" s="46" t="s">
        <v>49</v>
      </c>
      <c r="G184" s="29">
        <f t="shared" ref="G184:O184" si="111">+G185</f>
        <v>55218.9</v>
      </c>
      <c r="H184" s="29">
        <f t="shared" si="111"/>
        <v>55218.9</v>
      </c>
      <c r="I184" s="29">
        <f t="shared" si="111"/>
        <v>0</v>
      </c>
      <c r="J184" s="29">
        <f t="shared" si="111"/>
        <v>33131.300000000003</v>
      </c>
      <c r="K184" s="29">
        <f t="shared" si="111"/>
        <v>33131.300000000003</v>
      </c>
      <c r="L184" s="29">
        <f t="shared" si="111"/>
        <v>0</v>
      </c>
      <c r="M184" s="29">
        <f t="shared" si="111"/>
        <v>34970.1</v>
      </c>
      <c r="N184" s="11">
        <f t="shared" si="111"/>
        <v>34970.1</v>
      </c>
      <c r="O184" s="11">
        <f t="shared" si="111"/>
        <v>0</v>
      </c>
    </row>
    <row r="185" spans="1:15" ht="13.6" x14ac:dyDescent="0.25">
      <c r="A185" s="26" t="s">
        <v>151</v>
      </c>
      <c r="B185" s="27">
        <v>700</v>
      </c>
      <c r="C185" s="37" t="s">
        <v>35</v>
      </c>
      <c r="D185" s="37" t="s">
        <v>97</v>
      </c>
      <c r="E185" s="45" t="s">
        <v>150</v>
      </c>
      <c r="F185" s="46" t="s">
        <v>152</v>
      </c>
      <c r="G185" s="29">
        <f>+H185+I185</f>
        <v>55218.9</v>
      </c>
      <c r="H185" s="29">
        <f>42410.8+12808.1</f>
        <v>55218.9</v>
      </c>
      <c r="I185" s="29"/>
      <c r="J185" s="29">
        <f>+K185+L185</f>
        <v>33131.300000000003</v>
      </c>
      <c r="K185" s="29">
        <v>33131.300000000003</v>
      </c>
      <c r="L185" s="29"/>
      <c r="M185" s="29">
        <f>+N185+O185</f>
        <v>34970.1</v>
      </c>
      <c r="N185" s="11">
        <f>37204.7-2234.6</f>
        <v>34970.1</v>
      </c>
      <c r="O185" s="11"/>
    </row>
    <row r="186" spans="1:15" ht="13.6" x14ac:dyDescent="0.25">
      <c r="A186" s="40" t="s">
        <v>39</v>
      </c>
      <c r="B186" s="27">
        <v>700</v>
      </c>
      <c r="C186" s="37" t="s">
        <v>35</v>
      </c>
      <c r="D186" s="37" t="s">
        <v>97</v>
      </c>
      <c r="E186" s="45" t="s">
        <v>150</v>
      </c>
      <c r="F186" s="38">
        <v>200</v>
      </c>
      <c r="G186" s="29">
        <f t="shared" ref="G186:O186" si="112">+G187</f>
        <v>3639.600000000004</v>
      </c>
      <c r="H186" s="29">
        <f t="shared" si="112"/>
        <v>3639.600000000004</v>
      </c>
      <c r="I186" s="29">
        <f t="shared" si="112"/>
        <v>0</v>
      </c>
      <c r="J186" s="29">
        <f t="shared" si="112"/>
        <v>2156.8000000000002</v>
      </c>
      <c r="K186" s="29">
        <f t="shared" si="112"/>
        <v>2156.8000000000002</v>
      </c>
      <c r="L186" s="29">
        <f t="shared" si="112"/>
        <v>0</v>
      </c>
      <c r="M186" s="29">
        <f t="shared" si="112"/>
        <v>2156.8000000000002</v>
      </c>
      <c r="N186" s="11">
        <f t="shared" si="112"/>
        <v>2156.8000000000002</v>
      </c>
      <c r="O186" s="11">
        <f t="shared" si="112"/>
        <v>0</v>
      </c>
    </row>
    <row r="187" spans="1:15" ht="13.6" x14ac:dyDescent="0.25">
      <c r="A187" s="40" t="s">
        <v>40</v>
      </c>
      <c r="B187" s="27">
        <v>700</v>
      </c>
      <c r="C187" s="37" t="s">
        <v>35</v>
      </c>
      <c r="D187" s="37" t="s">
        <v>97</v>
      </c>
      <c r="E187" s="45" t="s">
        <v>150</v>
      </c>
      <c r="F187" s="38">
        <v>240</v>
      </c>
      <c r="G187" s="29">
        <f>+H187+I187</f>
        <v>3639.600000000004</v>
      </c>
      <c r="H187" s="29">
        <f>58936.3-73.2-3-1.6-42410.8-12808.1</f>
        <v>3639.600000000004</v>
      </c>
      <c r="I187" s="29"/>
      <c r="J187" s="29">
        <f>+K187+L187</f>
        <v>2156.8000000000002</v>
      </c>
      <c r="K187" s="29">
        <v>2156.8000000000002</v>
      </c>
      <c r="L187" s="29"/>
      <c r="M187" s="29">
        <f>+N187+O187</f>
        <v>2156.8000000000002</v>
      </c>
      <c r="N187" s="11">
        <v>2156.8000000000002</v>
      </c>
      <c r="O187" s="11"/>
    </row>
    <row r="188" spans="1:15" ht="13.6" hidden="1" x14ac:dyDescent="0.25">
      <c r="A188" s="41" t="s">
        <v>114</v>
      </c>
      <c r="B188" s="27">
        <v>700</v>
      </c>
      <c r="C188" s="37" t="s">
        <v>35</v>
      </c>
      <c r="D188" s="37" t="s">
        <v>97</v>
      </c>
      <c r="E188" s="45" t="s">
        <v>150</v>
      </c>
      <c r="F188" s="38">
        <v>300</v>
      </c>
      <c r="G188" s="29">
        <f>+G189</f>
        <v>0</v>
      </c>
      <c r="H188" s="29">
        <f t="shared" ref="H188:O188" si="113">+H189</f>
        <v>0</v>
      </c>
      <c r="I188" s="29">
        <f t="shared" si="113"/>
        <v>0</v>
      </c>
      <c r="J188" s="29">
        <f>+J189</f>
        <v>0</v>
      </c>
      <c r="K188" s="29">
        <f t="shared" si="113"/>
        <v>0</v>
      </c>
      <c r="L188" s="29">
        <f t="shared" si="113"/>
        <v>0</v>
      </c>
      <c r="M188" s="29">
        <f>+M189</f>
        <v>0</v>
      </c>
      <c r="N188" s="39">
        <f t="shared" si="113"/>
        <v>0</v>
      </c>
      <c r="O188" s="39">
        <f t="shared" si="113"/>
        <v>0</v>
      </c>
    </row>
    <row r="189" spans="1:15" ht="13.6" hidden="1" x14ac:dyDescent="0.25">
      <c r="A189" s="60" t="s">
        <v>153</v>
      </c>
      <c r="B189" s="27">
        <v>700</v>
      </c>
      <c r="C189" s="37" t="s">
        <v>35</v>
      </c>
      <c r="D189" s="37" t="s">
        <v>97</v>
      </c>
      <c r="E189" s="45" t="s">
        <v>150</v>
      </c>
      <c r="F189" s="38">
        <v>320</v>
      </c>
      <c r="G189" s="29">
        <f>+H189+I189</f>
        <v>0</v>
      </c>
      <c r="H189" s="29"/>
      <c r="I189" s="29"/>
      <c r="J189" s="29">
        <f>+K189+L189</f>
        <v>0</v>
      </c>
      <c r="K189" s="29"/>
      <c r="L189" s="29"/>
      <c r="M189" s="29">
        <f>+N189+O189</f>
        <v>0</v>
      </c>
      <c r="N189" s="11"/>
      <c r="O189" s="11"/>
    </row>
    <row r="190" spans="1:15" ht="13.6" x14ac:dyDescent="0.25">
      <c r="A190" s="41" t="s">
        <v>41</v>
      </c>
      <c r="B190" s="27">
        <v>700</v>
      </c>
      <c r="C190" s="37" t="s">
        <v>35</v>
      </c>
      <c r="D190" s="37" t="s">
        <v>97</v>
      </c>
      <c r="E190" s="45" t="s">
        <v>150</v>
      </c>
      <c r="F190" s="38">
        <v>800</v>
      </c>
      <c r="G190" s="29">
        <f t="shared" ref="G190:O190" si="114">+G191</f>
        <v>77.8</v>
      </c>
      <c r="H190" s="29">
        <f t="shared" si="114"/>
        <v>77.8</v>
      </c>
      <c r="I190" s="29">
        <f t="shared" si="114"/>
        <v>0</v>
      </c>
      <c r="J190" s="29">
        <f t="shared" si="114"/>
        <v>77.8</v>
      </c>
      <c r="K190" s="29">
        <f>+K191</f>
        <v>77.8</v>
      </c>
      <c r="L190" s="29">
        <f t="shared" si="114"/>
        <v>0</v>
      </c>
      <c r="M190" s="29">
        <f t="shared" si="114"/>
        <v>77.8</v>
      </c>
      <c r="N190" s="11">
        <f t="shared" si="114"/>
        <v>77.8</v>
      </c>
      <c r="O190" s="11">
        <f t="shared" si="114"/>
        <v>0</v>
      </c>
    </row>
    <row r="191" spans="1:15" ht="13.6" x14ac:dyDescent="0.25">
      <c r="A191" s="26" t="s">
        <v>42</v>
      </c>
      <c r="B191" s="27">
        <v>700</v>
      </c>
      <c r="C191" s="37" t="s">
        <v>35</v>
      </c>
      <c r="D191" s="37" t="s">
        <v>97</v>
      </c>
      <c r="E191" s="45" t="s">
        <v>150</v>
      </c>
      <c r="F191" s="55">
        <v>850</v>
      </c>
      <c r="G191" s="29">
        <f>+H191+I191</f>
        <v>77.8</v>
      </c>
      <c r="H191" s="29">
        <f>73.2+3+1.6</f>
        <v>77.8</v>
      </c>
      <c r="I191" s="29"/>
      <c r="J191" s="29">
        <f>+K191+L191</f>
        <v>77.8</v>
      </c>
      <c r="K191" s="29">
        <v>77.8</v>
      </c>
      <c r="L191" s="29"/>
      <c r="M191" s="29">
        <f>+N191+O191</f>
        <v>77.8</v>
      </c>
      <c r="N191" s="11">
        <v>77.8</v>
      </c>
      <c r="O191" s="11"/>
    </row>
    <row r="192" spans="1:15" ht="25.85" hidden="1" x14ac:dyDescent="0.2">
      <c r="A192" s="35" t="s">
        <v>154</v>
      </c>
      <c r="B192" s="42" t="s">
        <v>71</v>
      </c>
      <c r="C192" s="33" t="s">
        <v>35</v>
      </c>
      <c r="D192" s="33" t="s">
        <v>97</v>
      </c>
      <c r="E192" s="64" t="s">
        <v>155</v>
      </c>
      <c r="F192" s="62"/>
      <c r="G192" s="18">
        <f t="shared" ref="G192:O196" si="115">+G193</f>
        <v>0</v>
      </c>
      <c r="H192" s="18">
        <f t="shared" si="115"/>
        <v>0</v>
      </c>
      <c r="I192" s="18">
        <f t="shared" si="115"/>
        <v>0</v>
      </c>
      <c r="J192" s="18">
        <f t="shared" si="115"/>
        <v>0</v>
      </c>
      <c r="K192" s="18">
        <f t="shared" si="115"/>
        <v>0</v>
      </c>
      <c r="L192" s="18">
        <f t="shared" si="115"/>
        <v>0</v>
      </c>
      <c r="M192" s="18">
        <f t="shared" si="115"/>
        <v>0</v>
      </c>
      <c r="N192" s="25">
        <f t="shared" si="115"/>
        <v>0</v>
      </c>
      <c r="O192" s="25">
        <f t="shared" si="115"/>
        <v>0</v>
      </c>
    </row>
    <row r="193" spans="1:15" ht="13.6" hidden="1" x14ac:dyDescent="0.25">
      <c r="A193" s="40" t="s">
        <v>39</v>
      </c>
      <c r="B193" s="45" t="s">
        <v>71</v>
      </c>
      <c r="C193" s="37" t="s">
        <v>35</v>
      </c>
      <c r="D193" s="37" t="s">
        <v>97</v>
      </c>
      <c r="E193" s="7" t="s">
        <v>155</v>
      </c>
      <c r="F193" s="55">
        <v>200</v>
      </c>
      <c r="G193" s="29">
        <f t="shared" si="115"/>
        <v>0</v>
      </c>
      <c r="H193" s="29">
        <f t="shared" si="115"/>
        <v>0</v>
      </c>
      <c r="I193" s="29">
        <f t="shared" si="115"/>
        <v>0</v>
      </c>
      <c r="J193" s="29">
        <f t="shared" si="115"/>
        <v>0</v>
      </c>
      <c r="K193" s="29">
        <f t="shared" si="115"/>
        <v>0</v>
      </c>
      <c r="L193" s="29">
        <f t="shared" si="115"/>
        <v>0</v>
      </c>
      <c r="M193" s="29">
        <f t="shared" si="115"/>
        <v>0</v>
      </c>
      <c r="N193" s="39">
        <f t="shared" si="115"/>
        <v>0</v>
      </c>
      <c r="O193" s="39">
        <f t="shared" si="115"/>
        <v>0</v>
      </c>
    </row>
    <row r="194" spans="1:15" ht="13.6" hidden="1" x14ac:dyDescent="0.25">
      <c r="A194" s="40" t="s">
        <v>40</v>
      </c>
      <c r="B194" s="45" t="s">
        <v>71</v>
      </c>
      <c r="C194" s="37" t="s">
        <v>35</v>
      </c>
      <c r="D194" s="37" t="s">
        <v>97</v>
      </c>
      <c r="E194" s="7" t="s">
        <v>155</v>
      </c>
      <c r="F194" s="55">
        <v>240</v>
      </c>
      <c r="G194" s="29">
        <f>+H194+I194</f>
        <v>0</v>
      </c>
      <c r="H194" s="29"/>
      <c r="I194" s="29"/>
      <c r="J194" s="29">
        <f>+K194+L194</f>
        <v>0</v>
      </c>
      <c r="K194" s="29"/>
      <c r="L194" s="29"/>
      <c r="M194" s="29">
        <f>+N194+O194</f>
        <v>0</v>
      </c>
      <c r="N194" s="39"/>
      <c r="O194" s="39"/>
    </row>
    <row r="195" spans="1:15" ht="15.65" hidden="1" x14ac:dyDescent="0.2">
      <c r="A195" s="32" t="s">
        <v>32</v>
      </c>
      <c r="B195" s="42" t="s">
        <v>71</v>
      </c>
      <c r="C195" s="33" t="s">
        <v>35</v>
      </c>
      <c r="D195" s="33" t="s">
        <v>97</v>
      </c>
      <c r="E195" s="58" t="s">
        <v>33</v>
      </c>
      <c r="F195" s="62"/>
      <c r="G195" s="18">
        <f t="shared" si="115"/>
        <v>0</v>
      </c>
      <c r="H195" s="18">
        <f t="shared" si="115"/>
        <v>0</v>
      </c>
      <c r="I195" s="18">
        <f t="shared" si="115"/>
        <v>0</v>
      </c>
      <c r="J195" s="18">
        <f t="shared" si="115"/>
        <v>0</v>
      </c>
      <c r="K195" s="18">
        <f t="shared" si="115"/>
        <v>0</v>
      </c>
      <c r="L195" s="18">
        <f t="shared" si="115"/>
        <v>0</v>
      </c>
      <c r="M195" s="18">
        <f t="shared" si="115"/>
        <v>0</v>
      </c>
      <c r="N195" s="25">
        <f t="shared" si="115"/>
        <v>0</v>
      </c>
      <c r="O195" s="25">
        <f t="shared" si="115"/>
        <v>0</v>
      </c>
    </row>
    <row r="196" spans="1:15" ht="40.75" hidden="1" x14ac:dyDescent="0.25">
      <c r="A196" s="40" t="s">
        <v>28</v>
      </c>
      <c r="B196" s="45" t="s">
        <v>71</v>
      </c>
      <c r="C196" s="37" t="s">
        <v>35</v>
      </c>
      <c r="D196" s="37" t="s">
        <v>97</v>
      </c>
      <c r="E196" s="57" t="s">
        <v>33</v>
      </c>
      <c r="F196" s="55">
        <v>100</v>
      </c>
      <c r="G196" s="29">
        <f t="shared" si="115"/>
        <v>0</v>
      </c>
      <c r="H196" s="29">
        <f t="shared" si="115"/>
        <v>0</v>
      </c>
      <c r="I196" s="29">
        <f t="shared" si="115"/>
        <v>0</v>
      </c>
      <c r="J196" s="29">
        <f t="shared" si="115"/>
        <v>0</v>
      </c>
      <c r="K196" s="29">
        <f t="shared" si="115"/>
        <v>0</v>
      </c>
      <c r="L196" s="29">
        <f t="shared" si="115"/>
        <v>0</v>
      </c>
      <c r="M196" s="29">
        <f t="shared" si="115"/>
        <v>0</v>
      </c>
      <c r="N196" s="39">
        <f t="shared" si="115"/>
        <v>0</v>
      </c>
      <c r="O196" s="39">
        <f t="shared" si="115"/>
        <v>0</v>
      </c>
    </row>
    <row r="197" spans="1:15" ht="13.6" hidden="1" x14ac:dyDescent="0.25">
      <c r="A197" s="26" t="s">
        <v>151</v>
      </c>
      <c r="B197" s="45" t="s">
        <v>71</v>
      </c>
      <c r="C197" s="37" t="s">
        <v>35</v>
      </c>
      <c r="D197" s="37" t="s">
        <v>97</v>
      </c>
      <c r="E197" s="57" t="s">
        <v>33</v>
      </c>
      <c r="F197" s="55">
        <v>110</v>
      </c>
      <c r="G197" s="29">
        <f>+H197+I197</f>
        <v>0</v>
      </c>
      <c r="H197" s="29"/>
      <c r="I197" s="29"/>
      <c r="J197" s="29">
        <f>+K197+L197</f>
        <v>0</v>
      </c>
      <c r="K197" s="29"/>
      <c r="L197" s="29"/>
      <c r="M197" s="29">
        <f>+N197+O197</f>
        <v>0</v>
      </c>
      <c r="N197" s="39"/>
      <c r="O197" s="39"/>
    </row>
    <row r="198" spans="1:15" ht="38.75" hidden="1" x14ac:dyDescent="0.2">
      <c r="A198" s="22" t="s">
        <v>156</v>
      </c>
      <c r="B198" s="42" t="s">
        <v>71</v>
      </c>
      <c r="C198" s="33" t="s">
        <v>35</v>
      </c>
      <c r="D198" s="33" t="s">
        <v>97</v>
      </c>
      <c r="E198" s="58" t="s">
        <v>157</v>
      </c>
      <c r="F198" s="62"/>
      <c r="G198" s="18">
        <f t="shared" ref="G198:G199" si="116">+G199</f>
        <v>0</v>
      </c>
      <c r="H198" s="18">
        <f t="shared" ref="H198:O202" si="117">+H199</f>
        <v>0</v>
      </c>
      <c r="I198" s="18">
        <f t="shared" si="117"/>
        <v>0</v>
      </c>
      <c r="J198" s="18">
        <f t="shared" ref="J198:J199" si="118">+J199</f>
        <v>0</v>
      </c>
      <c r="K198" s="18">
        <f t="shared" si="117"/>
        <v>0</v>
      </c>
      <c r="L198" s="18">
        <f t="shared" si="117"/>
        <v>0</v>
      </c>
      <c r="M198" s="18">
        <f t="shared" ref="M198:M199" si="119">+M199</f>
        <v>0</v>
      </c>
      <c r="N198" s="25">
        <f t="shared" si="117"/>
        <v>0</v>
      </c>
      <c r="O198" s="25">
        <f t="shared" si="117"/>
        <v>0</v>
      </c>
    </row>
    <row r="199" spans="1:15" ht="13.6" hidden="1" x14ac:dyDescent="0.25">
      <c r="A199" s="40" t="s">
        <v>39</v>
      </c>
      <c r="B199" s="45" t="s">
        <v>71</v>
      </c>
      <c r="C199" s="37" t="s">
        <v>35</v>
      </c>
      <c r="D199" s="37" t="s">
        <v>97</v>
      </c>
      <c r="E199" s="57" t="s">
        <v>157</v>
      </c>
      <c r="F199" s="55">
        <v>200</v>
      </c>
      <c r="G199" s="29">
        <f t="shared" si="116"/>
        <v>0</v>
      </c>
      <c r="H199" s="29">
        <f t="shared" si="117"/>
        <v>0</v>
      </c>
      <c r="I199" s="29">
        <f t="shared" si="117"/>
        <v>0</v>
      </c>
      <c r="J199" s="29">
        <f t="shared" si="118"/>
        <v>0</v>
      </c>
      <c r="K199" s="29">
        <f t="shared" si="117"/>
        <v>0</v>
      </c>
      <c r="L199" s="29">
        <f t="shared" si="117"/>
        <v>0</v>
      </c>
      <c r="M199" s="29">
        <f t="shared" si="119"/>
        <v>0</v>
      </c>
      <c r="N199" s="39">
        <f t="shared" si="117"/>
        <v>0</v>
      </c>
      <c r="O199" s="39">
        <f t="shared" si="117"/>
        <v>0</v>
      </c>
    </row>
    <row r="200" spans="1:15" ht="13.6" hidden="1" x14ac:dyDescent="0.25">
      <c r="A200" s="40" t="s">
        <v>40</v>
      </c>
      <c r="B200" s="45" t="s">
        <v>71</v>
      </c>
      <c r="C200" s="37" t="s">
        <v>35</v>
      </c>
      <c r="D200" s="37" t="s">
        <v>97</v>
      </c>
      <c r="E200" s="57" t="s">
        <v>157</v>
      </c>
      <c r="F200" s="55">
        <v>240</v>
      </c>
      <c r="G200" s="29">
        <f>+H200+I200</f>
        <v>0</v>
      </c>
      <c r="H200" s="29"/>
      <c r="I200" s="29"/>
      <c r="J200" s="29">
        <f>+K200+L200</f>
        <v>0</v>
      </c>
      <c r="K200" s="29"/>
      <c r="L200" s="29"/>
      <c r="M200" s="29">
        <f>+N200+O200</f>
        <v>0</v>
      </c>
      <c r="N200" s="39"/>
      <c r="O200" s="39"/>
    </row>
    <row r="201" spans="1:15" ht="38.75" hidden="1" x14ac:dyDescent="0.25">
      <c r="A201" s="22" t="s">
        <v>158</v>
      </c>
      <c r="B201" s="42" t="s">
        <v>71</v>
      </c>
      <c r="C201" s="33" t="s">
        <v>35</v>
      </c>
      <c r="D201" s="33" t="s">
        <v>97</v>
      </c>
      <c r="E201" s="58" t="s">
        <v>159</v>
      </c>
      <c r="F201" s="55"/>
      <c r="G201" s="18">
        <f t="shared" ref="G201:G202" si="120">+G202</f>
        <v>0</v>
      </c>
      <c r="H201" s="18">
        <f t="shared" si="117"/>
        <v>0</v>
      </c>
      <c r="I201" s="18">
        <f t="shared" si="117"/>
        <v>0</v>
      </c>
      <c r="J201" s="18">
        <f t="shared" ref="J201:J202" si="121">+J202</f>
        <v>0</v>
      </c>
      <c r="K201" s="18">
        <f t="shared" si="117"/>
        <v>0</v>
      </c>
      <c r="L201" s="18">
        <f t="shared" si="117"/>
        <v>0</v>
      </c>
      <c r="M201" s="18">
        <f t="shared" ref="M201:M202" si="122">+M202</f>
        <v>0</v>
      </c>
      <c r="N201" s="25">
        <f t="shared" si="117"/>
        <v>0</v>
      </c>
      <c r="O201" s="25">
        <f t="shared" si="117"/>
        <v>0</v>
      </c>
    </row>
    <row r="202" spans="1:15" ht="13.6" hidden="1" x14ac:dyDescent="0.25">
      <c r="A202" s="40" t="s">
        <v>39</v>
      </c>
      <c r="B202" s="45" t="s">
        <v>71</v>
      </c>
      <c r="C202" s="37" t="s">
        <v>35</v>
      </c>
      <c r="D202" s="37" t="s">
        <v>97</v>
      </c>
      <c r="E202" s="57" t="s">
        <v>159</v>
      </c>
      <c r="F202" s="55">
        <v>200</v>
      </c>
      <c r="G202" s="29">
        <f t="shared" si="120"/>
        <v>0</v>
      </c>
      <c r="H202" s="29">
        <f t="shared" si="117"/>
        <v>0</v>
      </c>
      <c r="I202" s="29">
        <f t="shared" si="117"/>
        <v>0</v>
      </c>
      <c r="J202" s="29">
        <f t="shared" si="121"/>
        <v>0</v>
      </c>
      <c r="K202" s="29">
        <f t="shared" si="117"/>
        <v>0</v>
      </c>
      <c r="L202" s="29">
        <f t="shared" si="117"/>
        <v>0</v>
      </c>
      <c r="M202" s="29">
        <f t="shared" si="122"/>
        <v>0</v>
      </c>
      <c r="N202" s="39">
        <f t="shared" si="117"/>
        <v>0</v>
      </c>
      <c r="O202" s="39">
        <f t="shared" si="117"/>
        <v>0</v>
      </c>
    </row>
    <row r="203" spans="1:15" ht="13.6" hidden="1" x14ac:dyDescent="0.25">
      <c r="A203" s="40" t="s">
        <v>40</v>
      </c>
      <c r="B203" s="45" t="s">
        <v>71</v>
      </c>
      <c r="C203" s="37" t="s">
        <v>35</v>
      </c>
      <c r="D203" s="37" t="s">
        <v>97</v>
      </c>
      <c r="E203" s="57" t="s">
        <v>159</v>
      </c>
      <c r="F203" s="55">
        <v>240</v>
      </c>
      <c r="G203" s="29">
        <f>+H203+I203</f>
        <v>0</v>
      </c>
      <c r="H203" s="29"/>
      <c r="I203" s="29"/>
      <c r="J203" s="29">
        <f>+K203+L203</f>
        <v>0</v>
      </c>
      <c r="K203" s="29"/>
      <c r="L203" s="29"/>
      <c r="M203" s="29">
        <f>+N203+O203</f>
        <v>0</v>
      </c>
      <c r="N203" s="39"/>
      <c r="O203" s="39"/>
    </row>
    <row r="204" spans="1:15" x14ac:dyDescent="0.2">
      <c r="A204" s="14" t="s">
        <v>160</v>
      </c>
      <c r="B204" s="42" t="s">
        <v>71</v>
      </c>
      <c r="C204" s="33" t="s">
        <v>161</v>
      </c>
      <c r="D204" s="33" t="s">
        <v>21</v>
      </c>
      <c r="E204" s="58"/>
      <c r="F204" s="62"/>
      <c r="G204" s="18">
        <f t="shared" ref="G204:O208" si="123">+G205</f>
        <v>10618.3</v>
      </c>
      <c r="H204" s="18">
        <f t="shared" si="123"/>
        <v>0</v>
      </c>
      <c r="I204" s="18">
        <f t="shared" si="123"/>
        <v>10618.3</v>
      </c>
      <c r="J204" s="18">
        <f t="shared" si="123"/>
        <v>11858</v>
      </c>
      <c r="K204" s="18">
        <f t="shared" si="123"/>
        <v>0</v>
      </c>
      <c r="L204" s="18">
        <f t="shared" si="123"/>
        <v>11858</v>
      </c>
      <c r="M204" s="18">
        <f t="shared" si="123"/>
        <v>15132.04</v>
      </c>
      <c r="N204" s="9">
        <f t="shared" si="123"/>
        <v>0</v>
      </c>
      <c r="O204" s="9">
        <f t="shared" si="123"/>
        <v>15132.04</v>
      </c>
    </row>
    <row r="205" spans="1:15" x14ac:dyDescent="0.2">
      <c r="A205" s="14" t="s">
        <v>162</v>
      </c>
      <c r="B205" s="42" t="s">
        <v>71</v>
      </c>
      <c r="C205" s="33" t="s">
        <v>161</v>
      </c>
      <c r="D205" s="33" t="s">
        <v>36</v>
      </c>
      <c r="E205" s="58"/>
      <c r="F205" s="36"/>
      <c r="G205" s="18">
        <f t="shared" si="123"/>
        <v>10618.3</v>
      </c>
      <c r="H205" s="18">
        <f t="shared" si="123"/>
        <v>0</v>
      </c>
      <c r="I205" s="18">
        <f t="shared" si="123"/>
        <v>10618.3</v>
      </c>
      <c r="J205" s="18">
        <f t="shared" si="123"/>
        <v>11858</v>
      </c>
      <c r="K205" s="18">
        <f t="shared" si="123"/>
        <v>0</v>
      </c>
      <c r="L205" s="18">
        <f t="shared" si="123"/>
        <v>11858</v>
      </c>
      <c r="M205" s="18">
        <f t="shared" si="123"/>
        <v>15132.04</v>
      </c>
      <c r="N205" s="9">
        <f t="shared" si="123"/>
        <v>0</v>
      </c>
      <c r="O205" s="9">
        <f t="shared" si="123"/>
        <v>15132.04</v>
      </c>
    </row>
    <row r="206" spans="1:15" x14ac:dyDescent="0.2">
      <c r="A206" s="22" t="s">
        <v>24</v>
      </c>
      <c r="B206" s="42" t="s">
        <v>71</v>
      </c>
      <c r="C206" s="33" t="s">
        <v>161</v>
      </c>
      <c r="D206" s="33" t="s">
        <v>36</v>
      </c>
      <c r="E206" s="58" t="s">
        <v>25</v>
      </c>
      <c r="F206" s="36"/>
      <c r="G206" s="18">
        <f t="shared" si="123"/>
        <v>10618.3</v>
      </c>
      <c r="H206" s="18">
        <f t="shared" si="123"/>
        <v>0</v>
      </c>
      <c r="I206" s="18">
        <f t="shared" si="123"/>
        <v>10618.3</v>
      </c>
      <c r="J206" s="18">
        <f t="shared" si="123"/>
        <v>11858</v>
      </c>
      <c r="K206" s="18">
        <f t="shared" si="123"/>
        <v>0</v>
      </c>
      <c r="L206" s="18">
        <f t="shared" si="123"/>
        <v>11858</v>
      </c>
      <c r="M206" s="18">
        <f t="shared" si="123"/>
        <v>15132.04</v>
      </c>
      <c r="N206" s="9">
        <f t="shared" si="123"/>
        <v>0</v>
      </c>
      <c r="O206" s="9">
        <f t="shared" si="123"/>
        <v>15132.04</v>
      </c>
    </row>
    <row r="207" spans="1:15" ht="32.950000000000003" customHeight="1" x14ac:dyDescent="0.25">
      <c r="A207" s="65" t="s">
        <v>163</v>
      </c>
      <c r="B207" s="42" t="s">
        <v>71</v>
      </c>
      <c r="C207" s="33" t="s">
        <v>161</v>
      </c>
      <c r="D207" s="33" t="s">
        <v>36</v>
      </c>
      <c r="E207" s="58" t="s">
        <v>164</v>
      </c>
      <c r="F207" s="36"/>
      <c r="G207" s="18">
        <f t="shared" si="123"/>
        <v>10618.3</v>
      </c>
      <c r="H207" s="18">
        <f t="shared" si="123"/>
        <v>0</v>
      </c>
      <c r="I207" s="18">
        <f t="shared" si="123"/>
        <v>10618.3</v>
      </c>
      <c r="J207" s="18">
        <f t="shared" si="123"/>
        <v>11858</v>
      </c>
      <c r="K207" s="18">
        <f t="shared" si="123"/>
        <v>0</v>
      </c>
      <c r="L207" s="18">
        <f t="shared" si="123"/>
        <v>11858</v>
      </c>
      <c r="M207" s="18">
        <f t="shared" si="123"/>
        <v>15132.04</v>
      </c>
      <c r="N207" s="9">
        <f t="shared" si="123"/>
        <v>0</v>
      </c>
      <c r="O207" s="9">
        <f t="shared" si="123"/>
        <v>15132.04</v>
      </c>
    </row>
    <row r="208" spans="1:15" ht="13.6" x14ac:dyDescent="0.25">
      <c r="A208" s="26" t="s">
        <v>61</v>
      </c>
      <c r="B208" s="45" t="s">
        <v>71</v>
      </c>
      <c r="C208" s="37" t="s">
        <v>161</v>
      </c>
      <c r="D208" s="37" t="s">
        <v>36</v>
      </c>
      <c r="E208" s="57" t="s">
        <v>164</v>
      </c>
      <c r="F208" s="38">
        <v>500</v>
      </c>
      <c r="G208" s="29">
        <f t="shared" si="123"/>
        <v>10618.3</v>
      </c>
      <c r="H208" s="29">
        <f t="shared" si="123"/>
        <v>0</v>
      </c>
      <c r="I208" s="29">
        <f t="shared" si="123"/>
        <v>10618.3</v>
      </c>
      <c r="J208" s="29">
        <f t="shared" si="123"/>
        <v>11858</v>
      </c>
      <c r="K208" s="29">
        <f t="shared" si="123"/>
        <v>0</v>
      </c>
      <c r="L208" s="29">
        <f t="shared" si="123"/>
        <v>11858</v>
      </c>
      <c r="M208" s="29">
        <f t="shared" si="123"/>
        <v>15132.04</v>
      </c>
      <c r="N208" s="11">
        <f t="shared" si="123"/>
        <v>0</v>
      </c>
      <c r="O208" s="11">
        <f t="shared" si="123"/>
        <v>15132.04</v>
      </c>
    </row>
    <row r="209" spans="1:15" ht="13.6" x14ac:dyDescent="0.25">
      <c r="A209" s="60" t="s">
        <v>63</v>
      </c>
      <c r="B209" s="45" t="s">
        <v>71</v>
      </c>
      <c r="C209" s="37" t="s">
        <v>161</v>
      </c>
      <c r="D209" s="37" t="s">
        <v>36</v>
      </c>
      <c r="E209" s="57" t="s">
        <v>164</v>
      </c>
      <c r="F209" s="38">
        <v>530</v>
      </c>
      <c r="G209" s="29">
        <f>+H209+I209</f>
        <v>10618.3</v>
      </c>
      <c r="H209" s="29"/>
      <c r="I209" s="29">
        <v>10618.3</v>
      </c>
      <c r="J209" s="29">
        <f>+K209+L209</f>
        <v>11858</v>
      </c>
      <c r="K209" s="29"/>
      <c r="L209" s="29">
        <v>11858</v>
      </c>
      <c r="M209" s="29">
        <f>+N209+O209</f>
        <v>15132.04</v>
      </c>
      <c r="N209" s="11"/>
      <c r="O209" s="11">
        <v>15132.04</v>
      </c>
    </row>
    <row r="210" spans="1:15" x14ac:dyDescent="0.2">
      <c r="A210" s="14" t="s">
        <v>165</v>
      </c>
      <c r="B210" s="42" t="s">
        <v>71</v>
      </c>
      <c r="C210" s="33" t="s">
        <v>36</v>
      </c>
      <c r="D210" s="33" t="s">
        <v>21</v>
      </c>
      <c r="E210" s="66"/>
      <c r="F210" s="31"/>
      <c r="G210" s="18">
        <f t="shared" ref="G210:O210" si="124">+G211+G283</f>
        <v>24546.944</v>
      </c>
      <c r="H210" s="18">
        <f t="shared" si="124"/>
        <v>24546.944</v>
      </c>
      <c r="I210" s="18">
        <f t="shared" si="124"/>
        <v>0</v>
      </c>
      <c r="J210" s="18">
        <f t="shared" si="124"/>
        <v>19802.499999999996</v>
      </c>
      <c r="K210" s="18">
        <f t="shared" si="124"/>
        <v>19802.499999999996</v>
      </c>
      <c r="L210" s="18">
        <f t="shared" si="124"/>
        <v>0</v>
      </c>
      <c r="M210" s="18">
        <f t="shared" si="124"/>
        <v>19844.099999999999</v>
      </c>
      <c r="N210" s="25">
        <f t="shared" si="124"/>
        <v>19844.099999999999</v>
      </c>
      <c r="O210" s="25">
        <f t="shared" si="124"/>
        <v>0</v>
      </c>
    </row>
    <row r="211" spans="1:15" ht="25.85" x14ac:dyDescent="0.2">
      <c r="A211" s="35" t="s">
        <v>166</v>
      </c>
      <c r="B211" s="42" t="s">
        <v>71</v>
      </c>
      <c r="C211" s="33" t="s">
        <v>36</v>
      </c>
      <c r="D211" s="33" t="s">
        <v>167</v>
      </c>
      <c r="E211" s="9"/>
      <c r="F211" s="31"/>
      <c r="G211" s="18">
        <f t="shared" ref="G211:O211" si="125">+G212+G266+G261</f>
        <v>24546.944</v>
      </c>
      <c r="H211" s="18">
        <f t="shared" si="125"/>
        <v>24546.944</v>
      </c>
      <c r="I211" s="18">
        <f t="shared" si="125"/>
        <v>0</v>
      </c>
      <c r="J211" s="18">
        <f t="shared" si="125"/>
        <v>19802.499999999996</v>
      </c>
      <c r="K211" s="18">
        <f t="shared" si="125"/>
        <v>19802.499999999996</v>
      </c>
      <c r="L211" s="18">
        <f t="shared" si="125"/>
        <v>0</v>
      </c>
      <c r="M211" s="18">
        <f t="shared" si="125"/>
        <v>19844.099999999999</v>
      </c>
      <c r="N211" s="25">
        <f t="shared" si="125"/>
        <v>19844.099999999999</v>
      </c>
      <c r="O211" s="25">
        <f t="shared" si="125"/>
        <v>0</v>
      </c>
    </row>
    <row r="212" spans="1:15" ht="38.75" x14ac:dyDescent="0.2">
      <c r="A212" s="35" t="s">
        <v>168</v>
      </c>
      <c r="B212" s="42" t="s">
        <v>71</v>
      </c>
      <c r="C212" s="33" t="s">
        <v>36</v>
      </c>
      <c r="D212" s="33" t="s">
        <v>167</v>
      </c>
      <c r="E212" s="10" t="s">
        <v>169</v>
      </c>
      <c r="F212" s="36"/>
      <c r="G212" s="18">
        <f t="shared" ref="G212:O212" si="126">+G213+G217+G221+G244+G254</f>
        <v>21626.944</v>
      </c>
      <c r="H212" s="18">
        <f t="shared" si="126"/>
        <v>21626.944</v>
      </c>
      <c r="I212" s="18">
        <f t="shared" si="126"/>
        <v>0</v>
      </c>
      <c r="J212" s="18">
        <f t="shared" si="126"/>
        <v>19782.499999999996</v>
      </c>
      <c r="K212" s="18">
        <f t="shared" si="126"/>
        <v>19782.499999999996</v>
      </c>
      <c r="L212" s="18">
        <f t="shared" si="126"/>
        <v>0</v>
      </c>
      <c r="M212" s="18">
        <f t="shared" si="126"/>
        <v>19824.099999999999</v>
      </c>
      <c r="N212" s="25">
        <f t="shared" si="126"/>
        <v>19824.099999999999</v>
      </c>
      <c r="O212" s="25">
        <f t="shared" si="126"/>
        <v>0</v>
      </c>
    </row>
    <row r="213" spans="1:15" ht="38.75" x14ac:dyDescent="0.2">
      <c r="A213" s="35" t="s">
        <v>170</v>
      </c>
      <c r="B213" s="42" t="s">
        <v>71</v>
      </c>
      <c r="C213" s="33" t="s">
        <v>36</v>
      </c>
      <c r="D213" s="33" t="s">
        <v>167</v>
      </c>
      <c r="E213" s="10" t="s">
        <v>171</v>
      </c>
      <c r="F213" s="36"/>
      <c r="G213" s="18">
        <f>+G214</f>
        <v>454.00099999999998</v>
      </c>
      <c r="H213" s="18">
        <f t="shared" ref="H213:O213" si="127">+H214</f>
        <v>454.00099999999998</v>
      </c>
      <c r="I213" s="18">
        <f t="shared" si="127"/>
        <v>0</v>
      </c>
      <c r="J213" s="18">
        <f t="shared" si="127"/>
        <v>400</v>
      </c>
      <c r="K213" s="18">
        <f t="shared" si="127"/>
        <v>400</v>
      </c>
      <c r="L213" s="18">
        <f t="shared" si="127"/>
        <v>0</v>
      </c>
      <c r="M213" s="18">
        <f t="shared" si="127"/>
        <v>400</v>
      </c>
      <c r="N213" s="25">
        <f t="shared" si="127"/>
        <v>400</v>
      </c>
      <c r="O213" s="25">
        <f t="shared" si="127"/>
        <v>0</v>
      </c>
    </row>
    <row r="214" spans="1:15" x14ac:dyDescent="0.2">
      <c r="A214" s="35" t="s">
        <v>172</v>
      </c>
      <c r="B214" s="42" t="s">
        <v>71</v>
      </c>
      <c r="C214" s="33" t="s">
        <v>36</v>
      </c>
      <c r="D214" s="33" t="s">
        <v>167</v>
      </c>
      <c r="E214" s="10" t="s">
        <v>173</v>
      </c>
      <c r="F214" s="36"/>
      <c r="G214" s="18">
        <f>+G216</f>
        <v>454.00099999999998</v>
      </c>
      <c r="H214" s="18">
        <f t="shared" ref="H214:O214" si="128">+H216</f>
        <v>454.00099999999998</v>
      </c>
      <c r="I214" s="18">
        <f t="shared" si="128"/>
        <v>0</v>
      </c>
      <c r="J214" s="18">
        <f t="shared" si="128"/>
        <v>400</v>
      </c>
      <c r="K214" s="18">
        <f t="shared" si="128"/>
        <v>400</v>
      </c>
      <c r="L214" s="18">
        <f t="shared" si="128"/>
        <v>0</v>
      </c>
      <c r="M214" s="18">
        <f t="shared" si="128"/>
        <v>400</v>
      </c>
      <c r="N214" s="25">
        <f t="shared" si="128"/>
        <v>400</v>
      </c>
      <c r="O214" s="25">
        <f t="shared" si="128"/>
        <v>0</v>
      </c>
    </row>
    <row r="215" spans="1:15" ht="13.6" x14ac:dyDescent="0.25">
      <c r="A215" s="40" t="s">
        <v>39</v>
      </c>
      <c r="B215" s="45" t="s">
        <v>71</v>
      </c>
      <c r="C215" s="37" t="s">
        <v>36</v>
      </c>
      <c r="D215" s="33" t="s">
        <v>167</v>
      </c>
      <c r="E215" s="27" t="s">
        <v>173</v>
      </c>
      <c r="F215" s="38">
        <v>200</v>
      </c>
      <c r="G215" s="29">
        <f t="shared" ref="G215:O215" si="129">+G216</f>
        <v>454.00099999999998</v>
      </c>
      <c r="H215" s="29">
        <f t="shared" si="129"/>
        <v>454.00099999999998</v>
      </c>
      <c r="I215" s="29">
        <f t="shared" si="129"/>
        <v>0</v>
      </c>
      <c r="J215" s="29">
        <f t="shared" si="129"/>
        <v>400</v>
      </c>
      <c r="K215" s="29">
        <f t="shared" si="129"/>
        <v>400</v>
      </c>
      <c r="L215" s="29">
        <f t="shared" si="129"/>
        <v>0</v>
      </c>
      <c r="M215" s="29">
        <f t="shared" si="129"/>
        <v>400</v>
      </c>
      <c r="N215" s="11">
        <f t="shared" si="129"/>
        <v>400</v>
      </c>
      <c r="O215" s="11">
        <f t="shared" si="129"/>
        <v>0</v>
      </c>
    </row>
    <row r="216" spans="1:15" ht="13.6" x14ac:dyDescent="0.25">
      <c r="A216" s="40" t="s">
        <v>40</v>
      </c>
      <c r="B216" s="45" t="s">
        <v>71</v>
      </c>
      <c r="C216" s="37" t="s">
        <v>36</v>
      </c>
      <c r="D216" s="33" t="s">
        <v>167</v>
      </c>
      <c r="E216" s="27" t="s">
        <v>173</v>
      </c>
      <c r="F216" s="38">
        <v>240</v>
      </c>
      <c r="G216" s="29">
        <f>+H216+I216</f>
        <v>454.00099999999998</v>
      </c>
      <c r="H216" s="29">
        <v>454.00099999999998</v>
      </c>
      <c r="I216" s="29"/>
      <c r="J216" s="29">
        <f>+K216+L216</f>
        <v>400</v>
      </c>
      <c r="K216" s="29">
        <v>400</v>
      </c>
      <c r="L216" s="29"/>
      <c r="M216" s="29">
        <f>+N216+O216</f>
        <v>400</v>
      </c>
      <c r="N216" s="11">
        <v>400</v>
      </c>
      <c r="O216" s="11"/>
    </row>
    <row r="217" spans="1:15" ht="25.85" x14ac:dyDescent="0.2">
      <c r="A217" s="35" t="s">
        <v>174</v>
      </c>
      <c r="B217" s="42" t="s">
        <v>71</v>
      </c>
      <c r="C217" s="33" t="s">
        <v>36</v>
      </c>
      <c r="D217" s="33" t="s">
        <v>167</v>
      </c>
      <c r="E217" s="10" t="s">
        <v>175</v>
      </c>
      <c r="F217" s="36"/>
      <c r="G217" s="18">
        <f t="shared" ref="G217:O219" si="130">+G218</f>
        <v>25</v>
      </c>
      <c r="H217" s="18">
        <f t="shared" si="130"/>
        <v>25</v>
      </c>
      <c r="I217" s="18">
        <f t="shared" si="130"/>
        <v>0</v>
      </c>
      <c r="J217" s="18">
        <f t="shared" si="130"/>
        <v>25</v>
      </c>
      <c r="K217" s="18">
        <f t="shared" si="130"/>
        <v>25</v>
      </c>
      <c r="L217" s="18">
        <f t="shared" si="130"/>
        <v>0</v>
      </c>
      <c r="M217" s="18">
        <f t="shared" si="130"/>
        <v>25</v>
      </c>
      <c r="N217" s="25">
        <f t="shared" si="130"/>
        <v>25</v>
      </c>
      <c r="O217" s="25">
        <f t="shared" si="130"/>
        <v>0</v>
      </c>
    </row>
    <row r="218" spans="1:15" x14ac:dyDescent="0.2">
      <c r="A218" s="35" t="s">
        <v>176</v>
      </c>
      <c r="B218" s="42" t="s">
        <v>71</v>
      </c>
      <c r="C218" s="33" t="s">
        <v>36</v>
      </c>
      <c r="D218" s="33" t="s">
        <v>167</v>
      </c>
      <c r="E218" s="10" t="s">
        <v>177</v>
      </c>
      <c r="F218" s="36"/>
      <c r="G218" s="18">
        <f t="shared" si="130"/>
        <v>25</v>
      </c>
      <c r="H218" s="18">
        <f t="shared" si="130"/>
        <v>25</v>
      </c>
      <c r="I218" s="18">
        <f t="shared" si="130"/>
        <v>0</v>
      </c>
      <c r="J218" s="18">
        <f t="shared" si="130"/>
        <v>25</v>
      </c>
      <c r="K218" s="18">
        <f t="shared" si="130"/>
        <v>25</v>
      </c>
      <c r="L218" s="18">
        <f t="shared" si="130"/>
        <v>0</v>
      </c>
      <c r="M218" s="18">
        <f t="shared" si="130"/>
        <v>25</v>
      </c>
      <c r="N218" s="9">
        <f t="shared" si="130"/>
        <v>25</v>
      </c>
      <c r="O218" s="9">
        <f t="shared" si="130"/>
        <v>0</v>
      </c>
    </row>
    <row r="219" spans="1:15" ht="13.6" x14ac:dyDescent="0.25">
      <c r="A219" s="40" t="s">
        <v>39</v>
      </c>
      <c r="B219" s="45" t="s">
        <v>71</v>
      </c>
      <c r="C219" s="37" t="s">
        <v>36</v>
      </c>
      <c r="D219" s="37" t="s">
        <v>167</v>
      </c>
      <c r="E219" s="27" t="s">
        <v>177</v>
      </c>
      <c r="F219" s="38">
        <v>200</v>
      </c>
      <c r="G219" s="29">
        <f t="shared" si="130"/>
        <v>25</v>
      </c>
      <c r="H219" s="29">
        <f t="shared" si="130"/>
        <v>25</v>
      </c>
      <c r="I219" s="29">
        <f t="shared" si="130"/>
        <v>0</v>
      </c>
      <c r="J219" s="29">
        <f t="shared" si="130"/>
        <v>25</v>
      </c>
      <c r="K219" s="29">
        <f t="shared" si="130"/>
        <v>25</v>
      </c>
      <c r="L219" s="29">
        <f t="shared" si="130"/>
        <v>0</v>
      </c>
      <c r="M219" s="29">
        <f t="shared" si="130"/>
        <v>25</v>
      </c>
      <c r="N219" s="11">
        <f t="shared" si="130"/>
        <v>25</v>
      </c>
      <c r="O219" s="11">
        <f t="shared" si="130"/>
        <v>0</v>
      </c>
    </row>
    <row r="220" spans="1:15" ht="13.6" x14ac:dyDescent="0.25">
      <c r="A220" s="40" t="s">
        <v>40</v>
      </c>
      <c r="B220" s="45" t="s">
        <v>71</v>
      </c>
      <c r="C220" s="37" t="s">
        <v>36</v>
      </c>
      <c r="D220" s="37" t="s">
        <v>167</v>
      </c>
      <c r="E220" s="27" t="s">
        <v>177</v>
      </c>
      <c r="F220" s="38">
        <v>240</v>
      </c>
      <c r="G220" s="29">
        <f>+H220+I220</f>
        <v>25</v>
      </c>
      <c r="H220" s="29">
        <v>25</v>
      </c>
      <c r="I220" s="29"/>
      <c r="J220" s="29">
        <f>+K220+L220</f>
        <v>25</v>
      </c>
      <c r="K220" s="29">
        <v>25</v>
      </c>
      <c r="L220" s="29"/>
      <c r="M220" s="29">
        <f>+N220+O220</f>
        <v>25</v>
      </c>
      <c r="N220" s="11">
        <v>25</v>
      </c>
      <c r="O220" s="11"/>
    </row>
    <row r="221" spans="1:15" ht="25.85" x14ac:dyDescent="0.2">
      <c r="A221" s="35" t="s">
        <v>178</v>
      </c>
      <c r="B221" s="42" t="s">
        <v>71</v>
      </c>
      <c r="C221" s="33" t="s">
        <v>36</v>
      </c>
      <c r="D221" s="33" t="s">
        <v>167</v>
      </c>
      <c r="E221" s="10" t="s">
        <v>179</v>
      </c>
      <c r="F221" s="36"/>
      <c r="G221" s="18">
        <f>+G222+G225+G231+G238+G241+G228</f>
        <v>20281.2</v>
      </c>
      <c r="H221" s="18">
        <f t="shared" ref="H221:O221" si="131">+H222+H225+H231+H238+H241+H228</f>
        <v>20281.2</v>
      </c>
      <c r="I221" s="18">
        <f t="shared" si="131"/>
        <v>0</v>
      </c>
      <c r="J221" s="18">
        <f t="shared" si="131"/>
        <v>17888.899999999998</v>
      </c>
      <c r="K221" s="18">
        <f t="shared" si="131"/>
        <v>17888.899999999998</v>
      </c>
      <c r="L221" s="18">
        <f t="shared" si="131"/>
        <v>0</v>
      </c>
      <c r="M221" s="18">
        <f t="shared" si="131"/>
        <v>18262.099999999999</v>
      </c>
      <c r="N221" s="25">
        <f t="shared" si="131"/>
        <v>18262.099999999999</v>
      </c>
      <c r="O221" s="25">
        <f t="shared" si="131"/>
        <v>0</v>
      </c>
    </row>
    <row r="222" spans="1:15" x14ac:dyDescent="0.2">
      <c r="A222" s="35" t="s">
        <v>180</v>
      </c>
      <c r="B222" s="42" t="s">
        <v>71</v>
      </c>
      <c r="C222" s="33" t="s">
        <v>36</v>
      </c>
      <c r="D222" s="33" t="s">
        <v>167</v>
      </c>
      <c r="E222" s="10" t="s">
        <v>181</v>
      </c>
      <c r="F222" s="36"/>
      <c r="G222" s="18">
        <f t="shared" ref="G222:O223" si="132">+G223</f>
        <v>5</v>
      </c>
      <c r="H222" s="18">
        <f t="shared" si="132"/>
        <v>5</v>
      </c>
      <c r="I222" s="18">
        <f t="shared" si="132"/>
        <v>0</v>
      </c>
      <c r="J222" s="18">
        <f t="shared" si="132"/>
        <v>5</v>
      </c>
      <c r="K222" s="18">
        <f t="shared" si="132"/>
        <v>5</v>
      </c>
      <c r="L222" s="18">
        <f t="shared" si="132"/>
        <v>0</v>
      </c>
      <c r="M222" s="18">
        <f t="shared" si="132"/>
        <v>5</v>
      </c>
      <c r="N222" s="9">
        <f t="shared" si="132"/>
        <v>5</v>
      </c>
      <c r="O222" s="9">
        <f t="shared" si="132"/>
        <v>0</v>
      </c>
    </row>
    <row r="223" spans="1:15" ht="13.6" x14ac:dyDescent="0.25">
      <c r="A223" s="40" t="s">
        <v>39</v>
      </c>
      <c r="B223" s="45" t="s">
        <v>71</v>
      </c>
      <c r="C223" s="37" t="s">
        <v>36</v>
      </c>
      <c r="D223" s="37" t="s">
        <v>167</v>
      </c>
      <c r="E223" s="27" t="s">
        <v>181</v>
      </c>
      <c r="F223" s="38">
        <v>200</v>
      </c>
      <c r="G223" s="29">
        <f t="shared" si="132"/>
        <v>5</v>
      </c>
      <c r="H223" s="29">
        <f t="shared" si="132"/>
        <v>5</v>
      </c>
      <c r="I223" s="29">
        <f t="shared" si="132"/>
        <v>0</v>
      </c>
      <c r="J223" s="29">
        <f t="shared" si="132"/>
        <v>5</v>
      </c>
      <c r="K223" s="29">
        <f t="shared" si="132"/>
        <v>5</v>
      </c>
      <c r="L223" s="29">
        <f t="shared" si="132"/>
        <v>0</v>
      </c>
      <c r="M223" s="29">
        <f t="shared" si="132"/>
        <v>5</v>
      </c>
      <c r="N223" s="11">
        <f t="shared" si="132"/>
        <v>5</v>
      </c>
      <c r="O223" s="11">
        <f t="shared" si="132"/>
        <v>0</v>
      </c>
    </row>
    <row r="224" spans="1:15" ht="13.6" x14ac:dyDescent="0.25">
      <c r="A224" s="40" t="s">
        <v>40</v>
      </c>
      <c r="B224" s="45" t="s">
        <v>71</v>
      </c>
      <c r="C224" s="37" t="s">
        <v>36</v>
      </c>
      <c r="D224" s="37" t="s">
        <v>167</v>
      </c>
      <c r="E224" s="27" t="s">
        <v>181</v>
      </c>
      <c r="F224" s="38">
        <v>240</v>
      </c>
      <c r="G224" s="29">
        <f>+H224+I224</f>
        <v>5</v>
      </c>
      <c r="H224" s="29">
        <v>5</v>
      </c>
      <c r="I224" s="29"/>
      <c r="J224" s="29">
        <f>+K224+L224</f>
        <v>5</v>
      </c>
      <c r="K224" s="29">
        <v>5</v>
      </c>
      <c r="L224" s="29"/>
      <c r="M224" s="29">
        <f>+N224+O224</f>
        <v>5</v>
      </c>
      <c r="N224" s="11">
        <v>5</v>
      </c>
      <c r="O224" s="11"/>
    </row>
    <row r="225" spans="1:15" ht="25.85" x14ac:dyDescent="0.2">
      <c r="A225" s="35" t="s">
        <v>182</v>
      </c>
      <c r="B225" s="42" t="s">
        <v>71</v>
      </c>
      <c r="C225" s="33" t="s">
        <v>36</v>
      </c>
      <c r="D225" s="33" t="s">
        <v>167</v>
      </c>
      <c r="E225" s="10" t="s">
        <v>183</v>
      </c>
      <c r="F225" s="36"/>
      <c r="G225" s="18">
        <f t="shared" ref="G225:O229" si="133">+G226</f>
        <v>160</v>
      </c>
      <c r="H225" s="18">
        <f t="shared" si="133"/>
        <v>160</v>
      </c>
      <c r="I225" s="18">
        <f t="shared" si="133"/>
        <v>0</v>
      </c>
      <c r="J225" s="18">
        <f t="shared" si="133"/>
        <v>160</v>
      </c>
      <c r="K225" s="18">
        <f t="shared" si="133"/>
        <v>160</v>
      </c>
      <c r="L225" s="18">
        <f t="shared" si="133"/>
        <v>0</v>
      </c>
      <c r="M225" s="18">
        <f t="shared" si="133"/>
        <v>160</v>
      </c>
      <c r="N225" s="9">
        <f t="shared" si="133"/>
        <v>160</v>
      </c>
      <c r="O225" s="9">
        <f t="shared" si="133"/>
        <v>0</v>
      </c>
    </row>
    <row r="226" spans="1:15" ht="13.6" x14ac:dyDescent="0.25">
      <c r="A226" s="40" t="s">
        <v>39</v>
      </c>
      <c r="B226" s="45" t="s">
        <v>71</v>
      </c>
      <c r="C226" s="37" t="s">
        <v>36</v>
      </c>
      <c r="D226" s="37" t="s">
        <v>167</v>
      </c>
      <c r="E226" s="27" t="s">
        <v>183</v>
      </c>
      <c r="F226" s="38">
        <v>200</v>
      </c>
      <c r="G226" s="29">
        <f t="shared" si="133"/>
        <v>160</v>
      </c>
      <c r="H226" s="29">
        <f t="shared" si="133"/>
        <v>160</v>
      </c>
      <c r="I226" s="29">
        <f t="shared" si="133"/>
        <v>0</v>
      </c>
      <c r="J226" s="29">
        <f t="shared" si="133"/>
        <v>160</v>
      </c>
      <c r="K226" s="29">
        <f t="shared" si="133"/>
        <v>160</v>
      </c>
      <c r="L226" s="29">
        <f t="shared" si="133"/>
        <v>0</v>
      </c>
      <c r="M226" s="29">
        <f t="shared" si="133"/>
        <v>160</v>
      </c>
      <c r="N226" s="11">
        <f t="shared" si="133"/>
        <v>160</v>
      </c>
      <c r="O226" s="11">
        <f t="shared" si="133"/>
        <v>0</v>
      </c>
    </row>
    <row r="227" spans="1:15" ht="13.6" x14ac:dyDescent="0.25">
      <c r="A227" s="40" t="s">
        <v>40</v>
      </c>
      <c r="B227" s="45" t="s">
        <v>71</v>
      </c>
      <c r="C227" s="37" t="s">
        <v>36</v>
      </c>
      <c r="D227" s="37" t="s">
        <v>167</v>
      </c>
      <c r="E227" s="27" t="s">
        <v>183</v>
      </c>
      <c r="F227" s="38">
        <v>240</v>
      </c>
      <c r="G227" s="29">
        <f>+H227+I227</f>
        <v>160</v>
      </c>
      <c r="H227" s="29">
        <v>160</v>
      </c>
      <c r="I227" s="29"/>
      <c r="J227" s="29">
        <f>+K227+L227</f>
        <v>160</v>
      </c>
      <c r="K227" s="29">
        <v>160</v>
      </c>
      <c r="L227" s="29"/>
      <c r="M227" s="29">
        <f>+N227+O227</f>
        <v>160</v>
      </c>
      <c r="N227" s="11">
        <v>160</v>
      </c>
      <c r="O227" s="11"/>
    </row>
    <row r="228" spans="1:15" x14ac:dyDescent="0.2">
      <c r="A228" s="35" t="s">
        <v>184</v>
      </c>
      <c r="B228" s="42" t="s">
        <v>71</v>
      </c>
      <c r="C228" s="33" t="s">
        <v>36</v>
      </c>
      <c r="D228" s="33" t="s">
        <v>167</v>
      </c>
      <c r="E228" s="10" t="s">
        <v>185</v>
      </c>
      <c r="F228" s="36"/>
      <c r="G228" s="18">
        <f t="shared" si="133"/>
        <v>2232</v>
      </c>
      <c r="H228" s="18">
        <f t="shared" si="133"/>
        <v>2232</v>
      </c>
      <c r="I228" s="18">
        <f t="shared" si="133"/>
        <v>0</v>
      </c>
      <c r="J228" s="18">
        <f t="shared" si="133"/>
        <v>2239.1999999999998</v>
      </c>
      <c r="K228" s="18">
        <f t="shared" si="133"/>
        <v>2239.1999999999998</v>
      </c>
      <c r="L228" s="18">
        <f t="shared" si="133"/>
        <v>0</v>
      </c>
      <c r="M228" s="18">
        <f t="shared" si="133"/>
        <v>2612.4</v>
      </c>
      <c r="N228" s="9">
        <f t="shared" si="133"/>
        <v>2612.4</v>
      </c>
      <c r="O228" s="9">
        <f t="shared" si="133"/>
        <v>0</v>
      </c>
    </row>
    <row r="229" spans="1:15" ht="13.6" x14ac:dyDescent="0.25">
      <c r="A229" s="40" t="s">
        <v>39</v>
      </c>
      <c r="B229" s="45" t="s">
        <v>71</v>
      </c>
      <c r="C229" s="37" t="s">
        <v>36</v>
      </c>
      <c r="D229" s="37" t="s">
        <v>167</v>
      </c>
      <c r="E229" s="27" t="s">
        <v>185</v>
      </c>
      <c r="F229" s="38">
        <v>200</v>
      </c>
      <c r="G229" s="29">
        <f t="shared" si="133"/>
        <v>2232</v>
      </c>
      <c r="H229" s="29">
        <f t="shared" si="133"/>
        <v>2232</v>
      </c>
      <c r="I229" s="29">
        <f t="shared" si="133"/>
        <v>0</v>
      </c>
      <c r="J229" s="29">
        <f t="shared" si="133"/>
        <v>2239.1999999999998</v>
      </c>
      <c r="K229" s="29">
        <f t="shared" si="133"/>
        <v>2239.1999999999998</v>
      </c>
      <c r="L229" s="29">
        <f t="shared" si="133"/>
        <v>0</v>
      </c>
      <c r="M229" s="29">
        <f t="shared" si="133"/>
        <v>2612.4</v>
      </c>
      <c r="N229" s="11">
        <f t="shared" si="133"/>
        <v>2612.4</v>
      </c>
      <c r="O229" s="11">
        <f t="shared" si="133"/>
        <v>0</v>
      </c>
    </row>
    <row r="230" spans="1:15" ht="13.6" x14ac:dyDescent="0.25">
      <c r="A230" s="40" t="s">
        <v>40</v>
      </c>
      <c r="B230" s="45" t="s">
        <v>71</v>
      </c>
      <c r="C230" s="37" t="s">
        <v>36</v>
      </c>
      <c r="D230" s="37" t="s">
        <v>167</v>
      </c>
      <c r="E230" s="27" t="s">
        <v>185</v>
      </c>
      <c r="F230" s="38">
        <v>240</v>
      </c>
      <c r="G230" s="29">
        <f>+H230+I230</f>
        <v>2232</v>
      </c>
      <c r="H230" s="29">
        <v>2232</v>
      </c>
      <c r="I230" s="29"/>
      <c r="J230" s="29">
        <f>+K230+L230</f>
        <v>2239.1999999999998</v>
      </c>
      <c r="K230" s="29">
        <v>2239.1999999999998</v>
      </c>
      <c r="L230" s="29"/>
      <c r="M230" s="29">
        <f>+N230+O230</f>
        <v>2612.4</v>
      </c>
      <c r="N230" s="11">
        <v>2612.4</v>
      </c>
      <c r="O230" s="11"/>
    </row>
    <row r="231" spans="1:15" ht="25.85" x14ac:dyDescent="0.2">
      <c r="A231" s="35" t="s">
        <v>186</v>
      </c>
      <c r="B231" s="42" t="s">
        <v>71</v>
      </c>
      <c r="C231" s="33" t="s">
        <v>36</v>
      </c>
      <c r="D231" s="33" t="s">
        <v>167</v>
      </c>
      <c r="E231" s="10" t="s">
        <v>187</v>
      </c>
      <c r="F231" s="36"/>
      <c r="G231" s="18">
        <f t="shared" ref="G231:I231" si="134">+G232+G234+G236</f>
        <v>17884.2</v>
      </c>
      <c r="H231" s="18">
        <f t="shared" si="134"/>
        <v>17884.2</v>
      </c>
      <c r="I231" s="18">
        <f t="shared" si="134"/>
        <v>0</v>
      </c>
      <c r="J231" s="18">
        <f t="shared" ref="J231:O231" si="135">+J232+J234+J236</f>
        <v>15484.699999999999</v>
      </c>
      <c r="K231" s="18">
        <f t="shared" si="135"/>
        <v>15484.699999999999</v>
      </c>
      <c r="L231" s="18">
        <f t="shared" si="135"/>
        <v>0</v>
      </c>
      <c r="M231" s="18">
        <f t="shared" si="135"/>
        <v>15484.699999999999</v>
      </c>
      <c r="N231" s="25">
        <f t="shared" si="135"/>
        <v>15484.699999999999</v>
      </c>
      <c r="O231" s="25">
        <f t="shared" si="135"/>
        <v>0</v>
      </c>
    </row>
    <row r="232" spans="1:15" ht="40.75" x14ac:dyDescent="0.25">
      <c r="A232" s="26" t="s">
        <v>28</v>
      </c>
      <c r="B232" s="45" t="s">
        <v>71</v>
      </c>
      <c r="C232" s="37" t="s">
        <v>36</v>
      </c>
      <c r="D232" s="37" t="s">
        <v>167</v>
      </c>
      <c r="E232" s="27" t="s">
        <v>187</v>
      </c>
      <c r="F232" s="38">
        <v>100</v>
      </c>
      <c r="G232" s="29">
        <f t="shared" ref="G232:O232" si="136">+G233</f>
        <v>15669.5</v>
      </c>
      <c r="H232" s="29">
        <f t="shared" si="136"/>
        <v>15669.5</v>
      </c>
      <c r="I232" s="29">
        <f t="shared" si="136"/>
        <v>0</v>
      </c>
      <c r="J232" s="29">
        <f t="shared" si="136"/>
        <v>14281.4</v>
      </c>
      <c r="K232" s="29">
        <f t="shared" si="136"/>
        <v>14281.4</v>
      </c>
      <c r="L232" s="29">
        <f t="shared" si="136"/>
        <v>0</v>
      </c>
      <c r="M232" s="29">
        <f t="shared" si="136"/>
        <v>14281.4</v>
      </c>
      <c r="N232" s="29">
        <f t="shared" si="136"/>
        <v>14281.4</v>
      </c>
      <c r="O232" s="11">
        <f t="shared" si="136"/>
        <v>0</v>
      </c>
    </row>
    <row r="233" spans="1:15" ht="13.6" x14ac:dyDescent="0.25">
      <c r="A233" s="26" t="s">
        <v>151</v>
      </c>
      <c r="B233" s="45" t="s">
        <v>71</v>
      </c>
      <c r="C233" s="37" t="s">
        <v>36</v>
      </c>
      <c r="D233" s="37" t="s">
        <v>167</v>
      </c>
      <c r="E233" s="27" t="s">
        <v>187</v>
      </c>
      <c r="F233" s="38">
        <v>110</v>
      </c>
      <c r="G233" s="29">
        <f>+H233+I233</f>
        <v>15669.5</v>
      </c>
      <c r="H233" s="29">
        <f>12023.4+3631.1+15</f>
        <v>15669.5</v>
      </c>
      <c r="I233" s="29"/>
      <c r="J233" s="29">
        <f>+K233+L233</f>
        <v>14281.4</v>
      </c>
      <c r="K233" s="29">
        <v>14281.4</v>
      </c>
      <c r="L233" s="29"/>
      <c r="M233" s="29">
        <f>+N233+O233</f>
        <v>14281.4</v>
      </c>
      <c r="N233" s="29">
        <v>14281.4</v>
      </c>
      <c r="O233" s="11"/>
    </row>
    <row r="234" spans="1:15" ht="13.6" x14ac:dyDescent="0.25">
      <c r="A234" s="40" t="s">
        <v>39</v>
      </c>
      <c r="B234" s="45" t="s">
        <v>71</v>
      </c>
      <c r="C234" s="37" t="s">
        <v>36</v>
      </c>
      <c r="D234" s="37" t="s">
        <v>167</v>
      </c>
      <c r="E234" s="27" t="s">
        <v>187</v>
      </c>
      <c r="F234" s="38">
        <v>200</v>
      </c>
      <c r="G234" s="29">
        <f t="shared" ref="G234:O234" si="137">+G235</f>
        <v>2011.4000000000019</v>
      </c>
      <c r="H234" s="29">
        <f t="shared" si="137"/>
        <v>2011.4000000000019</v>
      </c>
      <c r="I234" s="29">
        <f t="shared" si="137"/>
        <v>0</v>
      </c>
      <c r="J234" s="29">
        <f t="shared" si="137"/>
        <v>1000</v>
      </c>
      <c r="K234" s="29">
        <f t="shared" si="137"/>
        <v>1000</v>
      </c>
      <c r="L234" s="29">
        <f t="shared" si="137"/>
        <v>0</v>
      </c>
      <c r="M234" s="29">
        <f t="shared" si="137"/>
        <v>1000</v>
      </c>
      <c r="N234" s="29">
        <f t="shared" si="137"/>
        <v>1000</v>
      </c>
      <c r="O234" s="11">
        <f t="shared" si="137"/>
        <v>0</v>
      </c>
    </row>
    <row r="235" spans="1:15" ht="13.6" x14ac:dyDescent="0.25">
      <c r="A235" s="40" t="s">
        <v>40</v>
      </c>
      <c r="B235" s="45" t="s">
        <v>71</v>
      </c>
      <c r="C235" s="37" t="s">
        <v>36</v>
      </c>
      <c r="D235" s="37" t="s">
        <v>167</v>
      </c>
      <c r="E235" s="27" t="s">
        <v>187</v>
      </c>
      <c r="F235" s="38">
        <v>240</v>
      </c>
      <c r="G235" s="29">
        <f>+H235+I235</f>
        <v>2011.4000000000019</v>
      </c>
      <c r="H235" s="29">
        <f>17884.2-187.6-15.7-12023.4-3631.1-15</f>
        <v>2011.4000000000019</v>
      </c>
      <c r="I235" s="29"/>
      <c r="J235" s="29">
        <f>+K235+L235</f>
        <v>1000</v>
      </c>
      <c r="K235" s="29">
        <v>1000</v>
      </c>
      <c r="L235" s="29"/>
      <c r="M235" s="29">
        <f>+N235+O235</f>
        <v>1000</v>
      </c>
      <c r="N235" s="29">
        <v>1000</v>
      </c>
      <c r="O235" s="11"/>
    </row>
    <row r="236" spans="1:15" ht="13.6" x14ac:dyDescent="0.25">
      <c r="A236" s="41" t="s">
        <v>41</v>
      </c>
      <c r="B236" s="45" t="s">
        <v>71</v>
      </c>
      <c r="C236" s="37" t="s">
        <v>36</v>
      </c>
      <c r="D236" s="37" t="s">
        <v>167</v>
      </c>
      <c r="E236" s="27" t="s">
        <v>187</v>
      </c>
      <c r="F236" s="38">
        <v>800</v>
      </c>
      <c r="G236" s="29">
        <f t="shared" ref="G236:O236" si="138">+G237</f>
        <v>203.29999999999998</v>
      </c>
      <c r="H236" s="29">
        <f t="shared" si="138"/>
        <v>203.29999999999998</v>
      </c>
      <c r="I236" s="29">
        <f t="shared" si="138"/>
        <v>0</v>
      </c>
      <c r="J236" s="29">
        <f t="shared" si="138"/>
        <v>203.3</v>
      </c>
      <c r="K236" s="29">
        <f t="shared" si="138"/>
        <v>203.3</v>
      </c>
      <c r="L236" s="29">
        <f t="shared" si="138"/>
        <v>0</v>
      </c>
      <c r="M236" s="29">
        <f t="shared" si="138"/>
        <v>203.3</v>
      </c>
      <c r="N236" s="29">
        <f t="shared" si="138"/>
        <v>203.3</v>
      </c>
      <c r="O236" s="11">
        <f t="shared" si="138"/>
        <v>0</v>
      </c>
    </row>
    <row r="237" spans="1:15" ht="13.6" x14ac:dyDescent="0.25">
      <c r="A237" s="40" t="s">
        <v>42</v>
      </c>
      <c r="B237" s="45" t="s">
        <v>71</v>
      </c>
      <c r="C237" s="37" t="s">
        <v>36</v>
      </c>
      <c r="D237" s="37" t="s">
        <v>167</v>
      </c>
      <c r="E237" s="27" t="s">
        <v>187</v>
      </c>
      <c r="F237" s="38">
        <v>850</v>
      </c>
      <c r="G237" s="29">
        <f>+H237+I237</f>
        <v>203.29999999999998</v>
      </c>
      <c r="H237" s="29">
        <f>187.6+15.7</f>
        <v>203.29999999999998</v>
      </c>
      <c r="I237" s="29"/>
      <c r="J237" s="29">
        <f>+K237+L237</f>
        <v>203.3</v>
      </c>
      <c r="K237" s="29">
        <v>203.3</v>
      </c>
      <c r="L237" s="29"/>
      <c r="M237" s="29">
        <f>+N237+O237</f>
        <v>203.3</v>
      </c>
      <c r="N237" s="29">
        <v>203.3</v>
      </c>
      <c r="O237" s="11"/>
    </row>
    <row r="238" spans="1:15" ht="38.75" hidden="1" x14ac:dyDescent="0.2">
      <c r="A238" s="30" t="s">
        <v>188</v>
      </c>
      <c r="B238" s="10">
        <v>700</v>
      </c>
      <c r="C238" s="33" t="s">
        <v>36</v>
      </c>
      <c r="D238" s="33" t="s">
        <v>167</v>
      </c>
      <c r="E238" s="9" t="s">
        <v>189</v>
      </c>
      <c r="F238" s="53"/>
      <c r="G238" s="18">
        <f t="shared" ref="G238:O239" si="139">+G239</f>
        <v>0</v>
      </c>
      <c r="H238" s="18">
        <f t="shared" si="139"/>
        <v>0</v>
      </c>
      <c r="I238" s="18">
        <f t="shared" si="139"/>
        <v>0</v>
      </c>
      <c r="J238" s="18">
        <f t="shared" si="139"/>
        <v>0</v>
      </c>
      <c r="K238" s="18">
        <f t="shared" si="139"/>
        <v>0</v>
      </c>
      <c r="L238" s="18">
        <f t="shared" si="139"/>
        <v>0</v>
      </c>
      <c r="M238" s="18">
        <f t="shared" si="139"/>
        <v>0</v>
      </c>
      <c r="N238" s="9">
        <f t="shared" si="139"/>
        <v>0</v>
      </c>
      <c r="O238" s="9">
        <f t="shared" si="139"/>
        <v>0</v>
      </c>
    </row>
    <row r="239" spans="1:15" ht="40.75" hidden="1" x14ac:dyDescent="0.25">
      <c r="A239" s="26" t="s">
        <v>28</v>
      </c>
      <c r="B239" s="27">
        <v>700</v>
      </c>
      <c r="C239" s="37" t="s">
        <v>36</v>
      </c>
      <c r="D239" s="33" t="s">
        <v>167</v>
      </c>
      <c r="E239" s="9" t="s">
        <v>189</v>
      </c>
      <c r="F239" s="44" t="s">
        <v>49</v>
      </c>
      <c r="G239" s="29">
        <f t="shared" si="139"/>
        <v>0</v>
      </c>
      <c r="H239" s="29">
        <f t="shared" si="139"/>
        <v>0</v>
      </c>
      <c r="I239" s="29">
        <f t="shared" si="139"/>
        <v>0</v>
      </c>
      <c r="J239" s="29">
        <f t="shared" si="139"/>
        <v>0</v>
      </c>
      <c r="K239" s="29">
        <f t="shared" si="139"/>
        <v>0</v>
      </c>
      <c r="L239" s="29">
        <f t="shared" si="139"/>
        <v>0</v>
      </c>
      <c r="M239" s="29">
        <f t="shared" si="139"/>
        <v>0</v>
      </c>
      <c r="N239" s="11">
        <f t="shared" si="139"/>
        <v>0</v>
      </c>
      <c r="O239" s="11">
        <f t="shared" si="139"/>
        <v>0</v>
      </c>
    </row>
    <row r="240" spans="1:15" ht="13.6" hidden="1" x14ac:dyDescent="0.25">
      <c r="A240" s="26" t="s">
        <v>151</v>
      </c>
      <c r="B240" s="27">
        <v>700</v>
      </c>
      <c r="C240" s="37" t="s">
        <v>36</v>
      </c>
      <c r="D240" s="33" t="s">
        <v>167</v>
      </c>
      <c r="E240" s="9" t="s">
        <v>189</v>
      </c>
      <c r="F240" s="44" t="s">
        <v>152</v>
      </c>
      <c r="G240" s="29">
        <f>+H240+I240</f>
        <v>0</v>
      </c>
      <c r="H240" s="29"/>
      <c r="I240" s="29"/>
      <c r="J240" s="29">
        <f>+K240+L240</f>
        <v>0</v>
      </c>
      <c r="K240" s="29"/>
      <c r="L240" s="29"/>
      <c r="M240" s="29">
        <f>+N240+O240</f>
        <v>0</v>
      </c>
      <c r="N240" s="11"/>
      <c r="O240" s="11"/>
    </row>
    <row r="241" spans="1:15" ht="38.75" hidden="1" x14ac:dyDescent="0.2">
      <c r="A241" s="30" t="s">
        <v>188</v>
      </c>
      <c r="B241" s="42" t="s">
        <v>71</v>
      </c>
      <c r="C241" s="33" t="s">
        <v>36</v>
      </c>
      <c r="D241" s="33" t="s">
        <v>167</v>
      </c>
      <c r="E241" s="10" t="s">
        <v>189</v>
      </c>
      <c r="F241" s="36"/>
      <c r="G241" s="18">
        <f t="shared" ref="G241:O242" si="140">+G242</f>
        <v>0</v>
      </c>
      <c r="H241" s="18">
        <f t="shared" si="140"/>
        <v>0</v>
      </c>
      <c r="I241" s="18">
        <f t="shared" si="140"/>
        <v>0</v>
      </c>
      <c r="J241" s="18">
        <f t="shared" si="140"/>
        <v>0</v>
      </c>
      <c r="K241" s="18">
        <f t="shared" si="140"/>
        <v>0</v>
      </c>
      <c r="L241" s="18">
        <f t="shared" si="140"/>
        <v>0</v>
      </c>
      <c r="M241" s="18">
        <f t="shared" si="140"/>
        <v>0</v>
      </c>
      <c r="N241" s="25">
        <f t="shared" si="140"/>
        <v>0</v>
      </c>
      <c r="O241" s="25">
        <f t="shared" si="140"/>
        <v>0</v>
      </c>
    </row>
    <row r="242" spans="1:15" ht="40.75" hidden="1" x14ac:dyDescent="0.25">
      <c r="A242" s="26" t="s">
        <v>28</v>
      </c>
      <c r="B242" s="45" t="s">
        <v>71</v>
      </c>
      <c r="C242" s="37" t="s">
        <v>36</v>
      </c>
      <c r="D242" s="33" t="s">
        <v>167</v>
      </c>
      <c r="E242" s="10" t="s">
        <v>189</v>
      </c>
      <c r="F242" s="38">
        <v>100</v>
      </c>
      <c r="G242" s="29">
        <f t="shared" si="140"/>
        <v>0</v>
      </c>
      <c r="H242" s="29">
        <f t="shared" si="140"/>
        <v>0</v>
      </c>
      <c r="I242" s="29">
        <f t="shared" si="140"/>
        <v>0</v>
      </c>
      <c r="J242" s="29">
        <f t="shared" si="140"/>
        <v>0</v>
      </c>
      <c r="K242" s="29">
        <f t="shared" si="140"/>
        <v>0</v>
      </c>
      <c r="L242" s="29">
        <f t="shared" si="140"/>
        <v>0</v>
      </c>
      <c r="M242" s="29">
        <f t="shared" si="140"/>
        <v>0</v>
      </c>
      <c r="N242" s="39">
        <f t="shared" si="140"/>
        <v>0</v>
      </c>
      <c r="O242" s="39">
        <f t="shared" si="140"/>
        <v>0</v>
      </c>
    </row>
    <row r="243" spans="1:15" ht="13.6" hidden="1" x14ac:dyDescent="0.25">
      <c r="A243" s="26" t="s">
        <v>190</v>
      </c>
      <c r="B243" s="45" t="s">
        <v>71</v>
      </c>
      <c r="C243" s="37" t="s">
        <v>36</v>
      </c>
      <c r="D243" s="33" t="s">
        <v>167</v>
      </c>
      <c r="E243" s="10" t="s">
        <v>189</v>
      </c>
      <c r="F243" s="38">
        <v>110</v>
      </c>
      <c r="G243" s="29">
        <f>+H243+I243</f>
        <v>0</v>
      </c>
      <c r="H243" s="29"/>
      <c r="I243" s="29"/>
      <c r="J243" s="29">
        <f>+K243+L243</f>
        <v>0</v>
      </c>
      <c r="K243" s="29"/>
      <c r="L243" s="29"/>
      <c r="M243" s="29">
        <f>+N243+O243</f>
        <v>0</v>
      </c>
      <c r="N243" s="39"/>
      <c r="O243" s="39"/>
    </row>
    <row r="244" spans="1:15" ht="25.85" x14ac:dyDescent="0.2">
      <c r="A244" s="35" t="s">
        <v>191</v>
      </c>
      <c r="B244" s="42" t="s">
        <v>71</v>
      </c>
      <c r="C244" s="33" t="s">
        <v>36</v>
      </c>
      <c r="D244" s="33" t="s">
        <v>167</v>
      </c>
      <c r="E244" s="10" t="s">
        <v>192</v>
      </c>
      <c r="F244" s="36"/>
      <c r="G244" s="18">
        <f t="shared" ref="G244:I244" si="141">+G245+G248+G251</f>
        <v>866.74300000000005</v>
      </c>
      <c r="H244" s="18">
        <f t="shared" si="141"/>
        <v>866.74300000000005</v>
      </c>
      <c r="I244" s="18">
        <f t="shared" si="141"/>
        <v>0</v>
      </c>
      <c r="J244" s="18">
        <f t="shared" ref="J244:O244" si="142">+J245+J248+J251</f>
        <v>1468.6</v>
      </c>
      <c r="K244" s="18">
        <f t="shared" si="142"/>
        <v>1468.6</v>
      </c>
      <c r="L244" s="18">
        <f t="shared" si="142"/>
        <v>0</v>
      </c>
      <c r="M244" s="18">
        <f t="shared" si="142"/>
        <v>1137</v>
      </c>
      <c r="N244" s="25">
        <f t="shared" si="142"/>
        <v>1137</v>
      </c>
      <c r="O244" s="25">
        <f t="shared" si="142"/>
        <v>0</v>
      </c>
    </row>
    <row r="245" spans="1:15" ht="25.85" x14ac:dyDescent="0.2">
      <c r="A245" s="35" t="s">
        <v>193</v>
      </c>
      <c r="B245" s="42" t="s">
        <v>71</v>
      </c>
      <c r="C245" s="33" t="s">
        <v>36</v>
      </c>
      <c r="D245" s="33" t="s">
        <v>167</v>
      </c>
      <c r="E245" s="10" t="s">
        <v>194</v>
      </c>
      <c r="F245" s="36"/>
      <c r="G245" s="18">
        <f t="shared" ref="G245:O246" si="143">+G246</f>
        <v>846.74300000000005</v>
      </c>
      <c r="H245" s="18">
        <f t="shared" si="143"/>
        <v>846.74300000000005</v>
      </c>
      <c r="I245" s="18">
        <f t="shared" si="143"/>
        <v>0</v>
      </c>
      <c r="J245" s="18">
        <f t="shared" si="143"/>
        <v>1458.6</v>
      </c>
      <c r="K245" s="18">
        <f t="shared" si="143"/>
        <v>1458.6</v>
      </c>
      <c r="L245" s="18">
        <f t="shared" si="143"/>
        <v>0</v>
      </c>
      <c r="M245" s="18">
        <f t="shared" si="143"/>
        <v>1127</v>
      </c>
      <c r="N245" s="9">
        <f t="shared" si="143"/>
        <v>1127</v>
      </c>
      <c r="O245" s="9">
        <f t="shared" si="143"/>
        <v>0</v>
      </c>
    </row>
    <row r="246" spans="1:15" ht="13.6" x14ac:dyDescent="0.25">
      <c r="A246" s="40" t="s">
        <v>39</v>
      </c>
      <c r="B246" s="45" t="s">
        <v>71</v>
      </c>
      <c r="C246" s="37" t="s">
        <v>36</v>
      </c>
      <c r="D246" s="37" t="s">
        <v>167</v>
      </c>
      <c r="E246" s="27" t="s">
        <v>194</v>
      </c>
      <c r="F246" s="38">
        <v>200</v>
      </c>
      <c r="G246" s="29">
        <f t="shared" si="143"/>
        <v>846.74300000000005</v>
      </c>
      <c r="H246" s="29">
        <f t="shared" si="143"/>
        <v>846.74300000000005</v>
      </c>
      <c r="I246" s="29">
        <f t="shared" si="143"/>
        <v>0</v>
      </c>
      <c r="J246" s="29">
        <f t="shared" si="143"/>
        <v>1458.6</v>
      </c>
      <c r="K246" s="29">
        <f t="shared" si="143"/>
        <v>1458.6</v>
      </c>
      <c r="L246" s="29">
        <f t="shared" si="143"/>
        <v>0</v>
      </c>
      <c r="M246" s="29">
        <f t="shared" si="143"/>
        <v>1127</v>
      </c>
      <c r="N246" s="11">
        <f t="shared" si="143"/>
        <v>1127</v>
      </c>
      <c r="O246" s="11">
        <f t="shared" si="143"/>
        <v>0</v>
      </c>
    </row>
    <row r="247" spans="1:15" ht="13.6" x14ac:dyDescent="0.25">
      <c r="A247" s="40" t="s">
        <v>40</v>
      </c>
      <c r="B247" s="45" t="s">
        <v>71</v>
      </c>
      <c r="C247" s="37" t="s">
        <v>36</v>
      </c>
      <c r="D247" s="37" t="s">
        <v>167</v>
      </c>
      <c r="E247" s="27" t="s">
        <v>194</v>
      </c>
      <c r="F247" s="38">
        <v>240</v>
      </c>
      <c r="G247" s="29">
        <f>+H247+I247</f>
        <v>846.74300000000005</v>
      </c>
      <c r="H247" s="29">
        <f>846.743</f>
        <v>846.74300000000005</v>
      </c>
      <c r="I247" s="29"/>
      <c r="J247" s="29">
        <f>+K247+L247</f>
        <v>1458.6</v>
      </c>
      <c r="K247" s="29">
        <v>1458.6</v>
      </c>
      <c r="L247" s="29"/>
      <c r="M247" s="29">
        <f>+N247+O247</f>
        <v>1127</v>
      </c>
      <c r="N247" s="11">
        <v>1127</v>
      </c>
      <c r="O247" s="11"/>
    </row>
    <row r="248" spans="1:15" ht="25.85" x14ac:dyDescent="0.2">
      <c r="A248" s="22" t="s">
        <v>195</v>
      </c>
      <c r="B248" s="42" t="s">
        <v>71</v>
      </c>
      <c r="C248" s="33" t="s">
        <v>36</v>
      </c>
      <c r="D248" s="33" t="s">
        <v>167</v>
      </c>
      <c r="E248" s="10" t="s">
        <v>196</v>
      </c>
      <c r="F248" s="36"/>
      <c r="G248" s="18">
        <f t="shared" ref="G248:O249" si="144">+G249</f>
        <v>20</v>
      </c>
      <c r="H248" s="18">
        <f t="shared" si="144"/>
        <v>20</v>
      </c>
      <c r="I248" s="18">
        <f t="shared" si="144"/>
        <v>0</v>
      </c>
      <c r="J248" s="18">
        <f t="shared" si="144"/>
        <v>10</v>
      </c>
      <c r="K248" s="18">
        <f t="shared" si="144"/>
        <v>10</v>
      </c>
      <c r="L248" s="18">
        <f t="shared" si="144"/>
        <v>0</v>
      </c>
      <c r="M248" s="18">
        <f t="shared" si="144"/>
        <v>10</v>
      </c>
      <c r="N248" s="9">
        <f t="shared" si="144"/>
        <v>10</v>
      </c>
      <c r="O248" s="9">
        <f t="shared" si="144"/>
        <v>0</v>
      </c>
    </row>
    <row r="249" spans="1:15" ht="13.6" x14ac:dyDescent="0.25">
      <c r="A249" s="40" t="s">
        <v>39</v>
      </c>
      <c r="B249" s="45" t="s">
        <v>71</v>
      </c>
      <c r="C249" s="37" t="s">
        <v>36</v>
      </c>
      <c r="D249" s="37" t="s">
        <v>167</v>
      </c>
      <c r="E249" s="27" t="s">
        <v>196</v>
      </c>
      <c r="F249" s="38">
        <v>200</v>
      </c>
      <c r="G249" s="29">
        <f t="shared" si="144"/>
        <v>20</v>
      </c>
      <c r="H249" s="29">
        <f t="shared" si="144"/>
        <v>20</v>
      </c>
      <c r="I249" s="29">
        <f t="shared" si="144"/>
        <v>0</v>
      </c>
      <c r="J249" s="29">
        <f t="shared" si="144"/>
        <v>10</v>
      </c>
      <c r="K249" s="29">
        <f t="shared" si="144"/>
        <v>10</v>
      </c>
      <c r="L249" s="29">
        <f t="shared" si="144"/>
        <v>0</v>
      </c>
      <c r="M249" s="29">
        <f t="shared" si="144"/>
        <v>10</v>
      </c>
      <c r="N249" s="11">
        <f t="shared" si="144"/>
        <v>10</v>
      </c>
      <c r="O249" s="11">
        <f t="shared" si="144"/>
        <v>0</v>
      </c>
    </row>
    <row r="250" spans="1:15" ht="13.6" x14ac:dyDescent="0.25">
      <c r="A250" s="40" t="s">
        <v>40</v>
      </c>
      <c r="B250" s="45" t="s">
        <v>71</v>
      </c>
      <c r="C250" s="37" t="s">
        <v>36</v>
      </c>
      <c r="D250" s="37" t="s">
        <v>167</v>
      </c>
      <c r="E250" s="27" t="s">
        <v>196</v>
      </c>
      <c r="F250" s="38">
        <v>240</v>
      </c>
      <c r="G250" s="29">
        <f>+H250+I250</f>
        <v>20</v>
      </c>
      <c r="H250" s="29">
        <v>20</v>
      </c>
      <c r="I250" s="29"/>
      <c r="J250" s="29">
        <f>+K250+L250</f>
        <v>10</v>
      </c>
      <c r="K250" s="29">
        <v>10</v>
      </c>
      <c r="L250" s="29"/>
      <c r="M250" s="29">
        <f>+N250+O250</f>
        <v>10</v>
      </c>
      <c r="N250" s="11">
        <v>10</v>
      </c>
      <c r="O250" s="11"/>
    </row>
    <row r="251" spans="1:15" ht="51.65" hidden="1" x14ac:dyDescent="0.2">
      <c r="A251" s="22" t="s">
        <v>197</v>
      </c>
      <c r="B251" s="42" t="s">
        <v>71</v>
      </c>
      <c r="C251" s="33" t="s">
        <v>36</v>
      </c>
      <c r="D251" s="33" t="s">
        <v>167</v>
      </c>
      <c r="E251" s="10" t="s">
        <v>198</v>
      </c>
      <c r="F251" s="36"/>
      <c r="G251" s="18">
        <f t="shared" ref="G251:O252" si="145">+G252</f>
        <v>0</v>
      </c>
      <c r="H251" s="18">
        <f t="shared" si="145"/>
        <v>0</v>
      </c>
      <c r="I251" s="18">
        <f t="shared" si="145"/>
        <v>0</v>
      </c>
      <c r="J251" s="18">
        <f t="shared" si="145"/>
        <v>0</v>
      </c>
      <c r="K251" s="18">
        <f t="shared" si="145"/>
        <v>0</v>
      </c>
      <c r="L251" s="18">
        <f t="shared" si="145"/>
        <v>0</v>
      </c>
      <c r="M251" s="18">
        <f t="shared" si="145"/>
        <v>0</v>
      </c>
      <c r="N251" s="9">
        <f t="shared" si="145"/>
        <v>0</v>
      </c>
      <c r="O251" s="9">
        <f t="shared" si="145"/>
        <v>0</v>
      </c>
    </row>
    <row r="252" spans="1:15" ht="13.6" hidden="1" x14ac:dyDescent="0.25">
      <c r="A252" s="40" t="s">
        <v>39</v>
      </c>
      <c r="B252" s="45" t="s">
        <v>71</v>
      </c>
      <c r="C252" s="37" t="s">
        <v>36</v>
      </c>
      <c r="D252" s="33" t="s">
        <v>167</v>
      </c>
      <c r="E252" s="27" t="s">
        <v>198</v>
      </c>
      <c r="F252" s="38">
        <v>200</v>
      </c>
      <c r="G252" s="29">
        <f t="shared" si="145"/>
        <v>0</v>
      </c>
      <c r="H252" s="29">
        <f t="shared" si="145"/>
        <v>0</v>
      </c>
      <c r="I252" s="29">
        <f t="shared" si="145"/>
        <v>0</v>
      </c>
      <c r="J252" s="29">
        <f t="shared" si="145"/>
        <v>0</v>
      </c>
      <c r="K252" s="29">
        <f t="shared" si="145"/>
        <v>0</v>
      </c>
      <c r="L252" s="29">
        <f t="shared" si="145"/>
        <v>0</v>
      </c>
      <c r="M252" s="29">
        <f t="shared" si="145"/>
        <v>0</v>
      </c>
      <c r="N252" s="11">
        <f t="shared" si="145"/>
        <v>0</v>
      </c>
      <c r="O252" s="11">
        <f t="shared" si="145"/>
        <v>0</v>
      </c>
    </row>
    <row r="253" spans="1:15" ht="13.6" hidden="1" x14ac:dyDescent="0.25">
      <c r="A253" s="40" t="s">
        <v>40</v>
      </c>
      <c r="B253" s="45" t="s">
        <v>71</v>
      </c>
      <c r="C253" s="37" t="s">
        <v>36</v>
      </c>
      <c r="D253" s="33" t="s">
        <v>167</v>
      </c>
      <c r="E253" s="27" t="s">
        <v>198</v>
      </c>
      <c r="F253" s="38">
        <v>240</v>
      </c>
      <c r="G253" s="29">
        <f>+H253+I253</f>
        <v>0</v>
      </c>
      <c r="H253" s="29"/>
      <c r="I253" s="29"/>
      <c r="J253" s="29">
        <f>+K253+L253</f>
        <v>0</v>
      </c>
      <c r="K253" s="29"/>
      <c r="L253" s="29"/>
      <c r="M253" s="29">
        <f>+N253+O253</f>
        <v>0</v>
      </c>
      <c r="N253" s="11"/>
      <c r="O253" s="11"/>
    </row>
    <row r="254" spans="1:15" ht="25.85" hidden="1" x14ac:dyDescent="0.2">
      <c r="A254" s="22" t="s">
        <v>199</v>
      </c>
      <c r="B254" s="42" t="s">
        <v>71</v>
      </c>
      <c r="C254" s="33" t="s">
        <v>36</v>
      </c>
      <c r="D254" s="33" t="s">
        <v>167</v>
      </c>
      <c r="E254" s="23" t="s">
        <v>200</v>
      </c>
      <c r="F254" s="24"/>
      <c r="G254" s="18">
        <f t="shared" ref="G254:I254" si="146">+G258</f>
        <v>0</v>
      </c>
      <c r="H254" s="18">
        <f t="shared" si="146"/>
        <v>0</v>
      </c>
      <c r="I254" s="18">
        <f t="shared" si="146"/>
        <v>0</v>
      </c>
      <c r="J254" s="18">
        <f t="shared" ref="J254:O254" si="147">+J258</f>
        <v>0</v>
      </c>
      <c r="K254" s="18">
        <f t="shared" si="147"/>
        <v>0</v>
      </c>
      <c r="L254" s="18">
        <f t="shared" si="147"/>
        <v>0</v>
      </c>
      <c r="M254" s="18">
        <f t="shared" si="147"/>
        <v>0</v>
      </c>
      <c r="N254" s="25">
        <f t="shared" si="147"/>
        <v>0</v>
      </c>
      <c r="O254" s="25">
        <f t="shared" si="147"/>
        <v>0</v>
      </c>
    </row>
    <row r="255" spans="1:15" hidden="1" x14ac:dyDescent="0.2">
      <c r="A255" s="35"/>
      <c r="B255" s="42"/>
      <c r="C255" s="33"/>
      <c r="D255" s="33" t="s">
        <v>167</v>
      </c>
      <c r="E255" s="23"/>
      <c r="F255" s="24"/>
      <c r="G255" s="18"/>
      <c r="H255" s="18"/>
      <c r="I255" s="18"/>
      <c r="J255" s="18"/>
      <c r="K255" s="18"/>
      <c r="L255" s="18"/>
      <c r="M255" s="18"/>
      <c r="N255" s="9"/>
      <c r="O255" s="9"/>
    </row>
    <row r="256" spans="1:15" ht="13.6" hidden="1" x14ac:dyDescent="0.25">
      <c r="A256" s="40"/>
      <c r="B256" s="42"/>
      <c r="C256" s="37"/>
      <c r="D256" s="33" t="s">
        <v>167</v>
      </c>
      <c r="E256" s="48"/>
      <c r="F256" s="28"/>
      <c r="G256" s="29"/>
      <c r="H256" s="29"/>
      <c r="I256" s="29"/>
      <c r="J256" s="29"/>
      <c r="K256" s="29"/>
      <c r="L256" s="29"/>
      <c r="M256" s="29"/>
      <c r="N256" s="11"/>
      <c r="O256" s="11"/>
    </row>
    <row r="257" spans="1:15" ht="13.6" hidden="1" x14ac:dyDescent="0.25">
      <c r="A257" s="40"/>
      <c r="B257" s="42"/>
      <c r="C257" s="37"/>
      <c r="D257" s="33" t="s">
        <v>167</v>
      </c>
      <c r="E257" s="48"/>
      <c r="F257" s="28"/>
      <c r="G257" s="29"/>
      <c r="H257" s="29"/>
      <c r="I257" s="29"/>
      <c r="J257" s="29"/>
      <c r="K257" s="29"/>
      <c r="L257" s="29"/>
      <c r="M257" s="29"/>
      <c r="N257" s="11"/>
      <c r="O257" s="11"/>
    </row>
    <row r="258" spans="1:15" ht="25.85" hidden="1" x14ac:dyDescent="0.2">
      <c r="A258" s="35" t="s">
        <v>201</v>
      </c>
      <c r="B258" s="42" t="s">
        <v>71</v>
      </c>
      <c r="C258" s="33" t="s">
        <v>36</v>
      </c>
      <c r="D258" s="33" t="s">
        <v>167</v>
      </c>
      <c r="E258" s="10" t="s">
        <v>202</v>
      </c>
      <c r="F258" s="36"/>
      <c r="G258" s="18">
        <f t="shared" ref="G258:O259" si="148">+G259</f>
        <v>0</v>
      </c>
      <c r="H258" s="18">
        <f t="shared" si="148"/>
        <v>0</v>
      </c>
      <c r="I258" s="18">
        <f t="shared" si="148"/>
        <v>0</v>
      </c>
      <c r="J258" s="18">
        <f t="shared" si="148"/>
        <v>0</v>
      </c>
      <c r="K258" s="18">
        <f t="shared" si="148"/>
        <v>0</v>
      </c>
      <c r="L258" s="18">
        <f t="shared" si="148"/>
        <v>0</v>
      </c>
      <c r="M258" s="18">
        <f t="shared" si="148"/>
        <v>0</v>
      </c>
      <c r="N258" s="9">
        <f t="shared" si="148"/>
        <v>0</v>
      </c>
      <c r="O258" s="9">
        <f t="shared" si="148"/>
        <v>0</v>
      </c>
    </row>
    <row r="259" spans="1:15" ht="13.6" hidden="1" x14ac:dyDescent="0.25">
      <c r="A259" s="40" t="s">
        <v>39</v>
      </c>
      <c r="B259" s="45" t="s">
        <v>71</v>
      </c>
      <c r="C259" s="37" t="s">
        <v>36</v>
      </c>
      <c r="D259" s="33" t="s">
        <v>167</v>
      </c>
      <c r="E259" s="27" t="s">
        <v>202</v>
      </c>
      <c r="F259" s="38">
        <v>200</v>
      </c>
      <c r="G259" s="29">
        <f t="shared" si="148"/>
        <v>0</v>
      </c>
      <c r="H259" s="29">
        <f t="shared" si="148"/>
        <v>0</v>
      </c>
      <c r="I259" s="29">
        <f t="shared" si="148"/>
        <v>0</v>
      </c>
      <c r="J259" s="29">
        <f t="shared" si="148"/>
        <v>0</v>
      </c>
      <c r="K259" s="29">
        <f t="shared" si="148"/>
        <v>0</v>
      </c>
      <c r="L259" s="29">
        <f t="shared" si="148"/>
        <v>0</v>
      </c>
      <c r="M259" s="29">
        <f t="shared" si="148"/>
        <v>0</v>
      </c>
      <c r="N259" s="11">
        <f t="shared" si="148"/>
        <v>0</v>
      </c>
      <c r="O259" s="11">
        <f t="shared" si="148"/>
        <v>0</v>
      </c>
    </row>
    <row r="260" spans="1:15" ht="13.6" hidden="1" x14ac:dyDescent="0.25">
      <c r="A260" s="40" t="s">
        <v>40</v>
      </c>
      <c r="B260" s="45" t="s">
        <v>71</v>
      </c>
      <c r="C260" s="37" t="s">
        <v>36</v>
      </c>
      <c r="D260" s="33" t="s">
        <v>167</v>
      </c>
      <c r="E260" s="27" t="s">
        <v>202</v>
      </c>
      <c r="F260" s="38">
        <v>240</v>
      </c>
      <c r="G260" s="29">
        <f>+H260+I260</f>
        <v>0</v>
      </c>
      <c r="H260" s="29"/>
      <c r="I260" s="29"/>
      <c r="J260" s="29">
        <f>+K260+L260</f>
        <v>0</v>
      </c>
      <c r="K260" s="29"/>
      <c r="L260" s="29"/>
      <c r="M260" s="29">
        <f>+N260+O260</f>
        <v>0</v>
      </c>
      <c r="N260" s="11"/>
      <c r="O260" s="11"/>
    </row>
    <row r="261" spans="1:15" ht="38.75" x14ac:dyDescent="0.2">
      <c r="A261" s="22" t="s">
        <v>203</v>
      </c>
      <c r="B261" s="42" t="s">
        <v>71</v>
      </c>
      <c r="C261" s="33" t="s">
        <v>36</v>
      </c>
      <c r="D261" s="33" t="s">
        <v>167</v>
      </c>
      <c r="E261" s="10" t="s">
        <v>204</v>
      </c>
      <c r="F261" s="36"/>
      <c r="G261" s="18">
        <f t="shared" ref="G261:O264" si="149">+G262</f>
        <v>20</v>
      </c>
      <c r="H261" s="18">
        <f t="shared" ref="H261:O264" si="150">+H262</f>
        <v>20</v>
      </c>
      <c r="I261" s="18">
        <f t="shared" si="150"/>
        <v>0</v>
      </c>
      <c r="J261" s="18">
        <f t="shared" ref="J261:J262" si="151">+J262</f>
        <v>20</v>
      </c>
      <c r="K261" s="18">
        <f t="shared" si="150"/>
        <v>20</v>
      </c>
      <c r="L261" s="18">
        <f t="shared" si="150"/>
        <v>0</v>
      </c>
      <c r="M261" s="18">
        <f t="shared" ref="M261:M262" si="152">+M262</f>
        <v>20</v>
      </c>
      <c r="N261" s="25">
        <f t="shared" si="150"/>
        <v>20</v>
      </c>
      <c r="O261" s="25">
        <f t="shared" si="150"/>
        <v>0</v>
      </c>
    </row>
    <row r="262" spans="1:15" ht="38.75" x14ac:dyDescent="0.2">
      <c r="A262" s="22" t="s">
        <v>205</v>
      </c>
      <c r="B262" s="42" t="s">
        <v>71</v>
      </c>
      <c r="C262" s="33" t="s">
        <v>36</v>
      </c>
      <c r="D262" s="33" t="s">
        <v>167</v>
      </c>
      <c r="E262" s="10" t="s">
        <v>206</v>
      </c>
      <c r="F262" s="36"/>
      <c r="G262" s="18">
        <f t="shared" si="149"/>
        <v>20</v>
      </c>
      <c r="H262" s="18">
        <f t="shared" si="150"/>
        <v>20</v>
      </c>
      <c r="I262" s="18">
        <f t="shared" si="150"/>
        <v>0</v>
      </c>
      <c r="J262" s="18">
        <f t="shared" si="151"/>
        <v>20</v>
      </c>
      <c r="K262" s="18">
        <f t="shared" si="150"/>
        <v>20</v>
      </c>
      <c r="L262" s="18">
        <f t="shared" si="150"/>
        <v>0</v>
      </c>
      <c r="M262" s="18">
        <f t="shared" si="152"/>
        <v>20</v>
      </c>
      <c r="N262" s="25">
        <f t="shared" si="150"/>
        <v>20</v>
      </c>
      <c r="O262" s="25">
        <f t="shared" si="150"/>
        <v>0</v>
      </c>
    </row>
    <row r="263" spans="1:15" ht="38.75" x14ac:dyDescent="0.25">
      <c r="A263" s="22" t="s">
        <v>207</v>
      </c>
      <c r="B263" s="42" t="s">
        <v>71</v>
      </c>
      <c r="C263" s="33" t="s">
        <v>36</v>
      </c>
      <c r="D263" s="33" t="s">
        <v>167</v>
      </c>
      <c r="E263" s="10" t="s">
        <v>208</v>
      </c>
      <c r="F263" s="38"/>
      <c r="G263" s="18">
        <f t="shared" si="149"/>
        <v>20</v>
      </c>
      <c r="H263" s="18">
        <f t="shared" si="150"/>
        <v>20</v>
      </c>
      <c r="I263" s="18">
        <f t="shared" si="149"/>
        <v>0</v>
      </c>
      <c r="J263" s="18">
        <f t="shared" si="149"/>
        <v>20</v>
      </c>
      <c r="K263" s="18">
        <f t="shared" si="150"/>
        <v>20</v>
      </c>
      <c r="L263" s="18">
        <f t="shared" si="149"/>
        <v>0</v>
      </c>
      <c r="M263" s="18">
        <f t="shared" si="149"/>
        <v>20</v>
      </c>
      <c r="N263" s="9">
        <f t="shared" si="150"/>
        <v>20</v>
      </c>
      <c r="O263" s="9">
        <f t="shared" si="149"/>
        <v>0</v>
      </c>
    </row>
    <row r="264" spans="1:15" ht="13.6" x14ac:dyDescent="0.25">
      <c r="A264" s="40" t="s">
        <v>39</v>
      </c>
      <c r="B264" s="45" t="s">
        <v>71</v>
      </c>
      <c r="C264" s="37" t="s">
        <v>36</v>
      </c>
      <c r="D264" s="37" t="s">
        <v>167</v>
      </c>
      <c r="E264" s="27" t="s">
        <v>208</v>
      </c>
      <c r="F264" s="38">
        <v>200</v>
      </c>
      <c r="G264" s="29">
        <f t="shared" si="149"/>
        <v>20</v>
      </c>
      <c r="H264" s="29">
        <f t="shared" si="150"/>
        <v>20</v>
      </c>
      <c r="I264" s="29">
        <f t="shared" si="149"/>
        <v>0</v>
      </c>
      <c r="J264" s="29">
        <f t="shared" si="149"/>
        <v>20</v>
      </c>
      <c r="K264" s="29">
        <f t="shared" si="150"/>
        <v>20</v>
      </c>
      <c r="L264" s="29">
        <f t="shared" si="149"/>
        <v>0</v>
      </c>
      <c r="M264" s="29">
        <f t="shared" si="149"/>
        <v>20</v>
      </c>
      <c r="N264" s="11">
        <f t="shared" si="150"/>
        <v>20</v>
      </c>
      <c r="O264" s="11">
        <f t="shared" si="149"/>
        <v>0</v>
      </c>
    </row>
    <row r="265" spans="1:15" ht="13.6" x14ac:dyDescent="0.25">
      <c r="A265" s="40" t="s">
        <v>40</v>
      </c>
      <c r="B265" s="45" t="s">
        <v>71</v>
      </c>
      <c r="C265" s="37" t="s">
        <v>36</v>
      </c>
      <c r="D265" s="37" t="s">
        <v>167</v>
      </c>
      <c r="E265" s="27" t="s">
        <v>208</v>
      </c>
      <c r="F265" s="38">
        <v>240</v>
      </c>
      <c r="G265" s="29">
        <f>+H265+I265</f>
        <v>20</v>
      </c>
      <c r="H265" s="29">
        <v>20</v>
      </c>
      <c r="I265" s="29"/>
      <c r="J265" s="29">
        <f>+K265+L265</f>
        <v>20</v>
      </c>
      <c r="K265" s="29">
        <v>20</v>
      </c>
      <c r="L265" s="29"/>
      <c r="M265" s="29">
        <f>+N265+O265</f>
        <v>20</v>
      </c>
      <c r="N265" s="11">
        <v>20</v>
      </c>
      <c r="O265" s="11"/>
    </row>
    <row r="266" spans="1:15" x14ac:dyDescent="0.2">
      <c r="A266" s="22" t="s">
        <v>24</v>
      </c>
      <c r="B266" s="42" t="s">
        <v>71</v>
      </c>
      <c r="C266" s="33" t="s">
        <v>36</v>
      </c>
      <c r="D266" s="33" t="s">
        <v>167</v>
      </c>
      <c r="E266" s="10" t="s">
        <v>25</v>
      </c>
      <c r="F266" s="36"/>
      <c r="G266" s="18">
        <f>+G267+G280+G273+G270</f>
        <v>2900</v>
      </c>
      <c r="H266" s="18">
        <f t="shared" ref="H266:O266" si="153">+H267+H280+H273+H270</f>
        <v>2900</v>
      </c>
      <c r="I266" s="18">
        <f t="shared" si="153"/>
        <v>0</v>
      </c>
      <c r="J266" s="18">
        <f t="shared" si="153"/>
        <v>0</v>
      </c>
      <c r="K266" s="18">
        <f t="shared" si="153"/>
        <v>0</v>
      </c>
      <c r="L266" s="18">
        <f t="shared" si="153"/>
        <v>0</v>
      </c>
      <c r="M266" s="18">
        <f t="shared" si="153"/>
        <v>0</v>
      </c>
      <c r="N266" s="25">
        <f t="shared" si="153"/>
        <v>0</v>
      </c>
      <c r="O266" s="25">
        <f t="shared" si="153"/>
        <v>0</v>
      </c>
    </row>
    <row r="267" spans="1:15" ht="25.85" x14ac:dyDescent="0.2">
      <c r="A267" s="22" t="s">
        <v>209</v>
      </c>
      <c r="B267" s="42" t="s">
        <v>71</v>
      </c>
      <c r="C267" s="33" t="s">
        <v>36</v>
      </c>
      <c r="D267" s="33" t="s">
        <v>167</v>
      </c>
      <c r="E267" s="10" t="s">
        <v>210</v>
      </c>
      <c r="F267" s="36"/>
      <c r="G267" s="18">
        <f t="shared" ref="G267:O271" si="154">+G268</f>
        <v>2900</v>
      </c>
      <c r="H267" s="18">
        <f t="shared" si="154"/>
        <v>2900</v>
      </c>
      <c r="I267" s="18">
        <f t="shared" si="154"/>
        <v>0</v>
      </c>
      <c r="J267" s="18">
        <f t="shared" si="154"/>
        <v>0</v>
      </c>
      <c r="K267" s="18">
        <f t="shared" si="154"/>
        <v>0</v>
      </c>
      <c r="L267" s="18">
        <f t="shared" si="154"/>
        <v>0</v>
      </c>
      <c r="M267" s="18">
        <f t="shared" si="154"/>
        <v>0</v>
      </c>
      <c r="N267" s="9">
        <f t="shared" si="154"/>
        <v>0</v>
      </c>
      <c r="O267" s="9">
        <f t="shared" si="154"/>
        <v>0</v>
      </c>
    </row>
    <row r="268" spans="1:15" ht="13.6" x14ac:dyDescent="0.25">
      <c r="A268" s="40" t="s">
        <v>39</v>
      </c>
      <c r="B268" s="45" t="s">
        <v>71</v>
      </c>
      <c r="C268" s="37" t="s">
        <v>36</v>
      </c>
      <c r="D268" s="37" t="s">
        <v>167</v>
      </c>
      <c r="E268" s="27" t="s">
        <v>210</v>
      </c>
      <c r="F268" s="38">
        <v>200</v>
      </c>
      <c r="G268" s="29">
        <f t="shared" si="154"/>
        <v>2900</v>
      </c>
      <c r="H268" s="29">
        <f t="shared" si="154"/>
        <v>2900</v>
      </c>
      <c r="I268" s="29">
        <f t="shared" si="154"/>
        <v>0</v>
      </c>
      <c r="J268" s="29">
        <f t="shared" si="154"/>
        <v>0</v>
      </c>
      <c r="K268" s="29">
        <f t="shared" si="154"/>
        <v>0</v>
      </c>
      <c r="L268" s="29">
        <f t="shared" si="154"/>
        <v>0</v>
      </c>
      <c r="M268" s="29">
        <f t="shared" si="154"/>
        <v>0</v>
      </c>
      <c r="N268" s="11">
        <f t="shared" si="154"/>
        <v>0</v>
      </c>
      <c r="O268" s="11">
        <f t="shared" si="154"/>
        <v>0</v>
      </c>
    </row>
    <row r="269" spans="1:15" ht="13.6" x14ac:dyDescent="0.25">
      <c r="A269" s="40" t="s">
        <v>40</v>
      </c>
      <c r="B269" s="45" t="s">
        <v>71</v>
      </c>
      <c r="C269" s="37" t="s">
        <v>36</v>
      </c>
      <c r="D269" s="37" t="s">
        <v>167</v>
      </c>
      <c r="E269" s="27" t="s">
        <v>210</v>
      </c>
      <c r="F269" s="38">
        <v>240</v>
      </c>
      <c r="G269" s="29">
        <f>+H269+I269</f>
        <v>2900</v>
      </c>
      <c r="H269" s="29">
        <v>2900</v>
      </c>
      <c r="I269" s="29"/>
      <c r="J269" s="29">
        <f>+K269+L269</f>
        <v>0</v>
      </c>
      <c r="K269" s="29"/>
      <c r="L269" s="29"/>
      <c r="M269" s="29">
        <f>+N269+O269</f>
        <v>0</v>
      </c>
      <c r="N269" s="11"/>
      <c r="O269" s="11"/>
    </row>
    <row r="270" spans="1:15" ht="13.6" hidden="1" x14ac:dyDescent="0.25">
      <c r="A270" s="67" t="s">
        <v>211</v>
      </c>
      <c r="B270" s="42" t="s">
        <v>71</v>
      </c>
      <c r="C270" s="33" t="s">
        <v>36</v>
      </c>
      <c r="D270" s="33" t="s">
        <v>167</v>
      </c>
      <c r="E270" s="10" t="s">
        <v>212</v>
      </c>
      <c r="F270" s="38"/>
      <c r="G270" s="18">
        <f t="shared" si="154"/>
        <v>0</v>
      </c>
      <c r="H270" s="18">
        <f t="shared" si="154"/>
        <v>0</v>
      </c>
      <c r="I270" s="18">
        <f t="shared" si="154"/>
        <v>0</v>
      </c>
      <c r="J270" s="18">
        <f t="shared" si="154"/>
        <v>0</v>
      </c>
      <c r="K270" s="18">
        <f t="shared" si="154"/>
        <v>0</v>
      </c>
      <c r="L270" s="18">
        <f t="shared" si="154"/>
        <v>0</v>
      </c>
      <c r="M270" s="18">
        <f t="shared" si="154"/>
        <v>0</v>
      </c>
      <c r="N270" s="9">
        <f t="shared" si="154"/>
        <v>0</v>
      </c>
      <c r="O270" s="9">
        <f t="shared" si="154"/>
        <v>0</v>
      </c>
    </row>
    <row r="271" spans="1:15" ht="13.6" hidden="1" x14ac:dyDescent="0.25">
      <c r="A271" s="40" t="s">
        <v>39</v>
      </c>
      <c r="B271" s="45" t="s">
        <v>71</v>
      </c>
      <c r="C271" s="37" t="s">
        <v>36</v>
      </c>
      <c r="D271" s="37" t="s">
        <v>167</v>
      </c>
      <c r="E271" s="27" t="s">
        <v>212</v>
      </c>
      <c r="F271" s="38">
        <v>200</v>
      </c>
      <c r="G271" s="29">
        <f t="shared" si="154"/>
        <v>0</v>
      </c>
      <c r="H271" s="29">
        <f t="shared" si="154"/>
        <v>0</v>
      </c>
      <c r="I271" s="29">
        <f t="shared" si="154"/>
        <v>0</v>
      </c>
      <c r="J271" s="29">
        <f t="shared" si="154"/>
        <v>0</v>
      </c>
      <c r="K271" s="29">
        <f t="shared" si="154"/>
        <v>0</v>
      </c>
      <c r="L271" s="29">
        <f t="shared" si="154"/>
        <v>0</v>
      </c>
      <c r="M271" s="29">
        <f t="shared" si="154"/>
        <v>0</v>
      </c>
      <c r="N271" s="11">
        <f t="shared" si="154"/>
        <v>0</v>
      </c>
      <c r="O271" s="11">
        <f t="shared" si="154"/>
        <v>0</v>
      </c>
    </row>
    <row r="272" spans="1:15" ht="13.6" hidden="1" x14ac:dyDescent="0.25">
      <c r="A272" s="40" t="s">
        <v>40</v>
      </c>
      <c r="B272" s="45" t="s">
        <v>71</v>
      </c>
      <c r="C272" s="37" t="s">
        <v>36</v>
      </c>
      <c r="D272" s="37" t="s">
        <v>167</v>
      </c>
      <c r="E272" s="27" t="s">
        <v>212</v>
      </c>
      <c r="F272" s="38">
        <v>240</v>
      </c>
      <c r="G272" s="29">
        <f>+H272+I272</f>
        <v>0</v>
      </c>
      <c r="H272" s="29"/>
      <c r="I272" s="29"/>
      <c r="J272" s="29">
        <f>+K272+L272</f>
        <v>0</v>
      </c>
      <c r="K272" s="29"/>
      <c r="L272" s="29"/>
      <c r="M272" s="29">
        <f>+N272+O272</f>
        <v>0</v>
      </c>
      <c r="N272" s="11"/>
      <c r="O272" s="11"/>
    </row>
    <row r="273" spans="1:15" ht="25.85" hidden="1" x14ac:dyDescent="0.2">
      <c r="A273" s="35" t="s">
        <v>186</v>
      </c>
      <c r="B273" s="42" t="s">
        <v>71</v>
      </c>
      <c r="C273" s="33" t="s">
        <v>36</v>
      </c>
      <c r="D273" s="33" t="s">
        <v>167</v>
      </c>
      <c r="E273" s="10" t="s">
        <v>213</v>
      </c>
      <c r="F273" s="36"/>
      <c r="G273" s="18">
        <f t="shared" ref="G273:I273" si="155">+G274+G276+G278</f>
        <v>0</v>
      </c>
      <c r="H273" s="18">
        <f t="shared" si="155"/>
        <v>0</v>
      </c>
      <c r="I273" s="18">
        <f t="shared" si="155"/>
        <v>0</v>
      </c>
      <c r="J273" s="18">
        <f t="shared" ref="J273:O273" si="156">+J274+J276+J278</f>
        <v>0</v>
      </c>
      <c r="K273" s="18">
        <f t="shared" si="156"/>
        <v>0</v>
      </c>
      <c r="L273" s="18">
        <f t="shared" si="156"/>
        <v>0</v>
      </c>
      <c r="M273" s="18">
        <f t="shared" si="156"/>
        <v>0</v>
      </c>
      <c r="N273" s="25">
        <f t="shared" si="156"/>
        <v>0</v>
      </c>
      <c r="O273" s="25">
        <f t="shared" si="156"/>
        <v>0</v>
      </c>
    </row>
    <row r="274" spans="1:15" ht="40.75" hidden="1" x14ac:dyDescent="0.25">
      <c r="A274" s="26" t="s">
        <v>28</v>
      </c>
      <c r="B274" s="45" t="s">
        <v>71</v>
      </c>
      <c r="C274" s="37" t="s">
        <v>36</v>
      </c>
      <c r="D274" s="37" t="s">
        <v>167</v>
      </c>
      <c r="E274" s="27" t="s">
        <v>213</v>
      </c>
      <c r="F274" s="38">
        <v>100</v>
      </c>
      <c r="G274" s="29">
        <f t="shared" ref="G274:O274" si="157">+G275</f>
        <v>0</v>
      </c>
      <c r="H274" s="29">
        <f t="shared" si="157"/>
        <v>0</v>
      </c>
      <c r="I274" s="29">
        <f t="shared" si="157"/>
        <v>0</v>
      </c>
      <c r="J274" s="29">
        <f t="shared" si="157"/>
        <v>0</v>
      </c>
      <c r="K274" s="29">
        <f t="shared" si="157"/>
        <v>0</v>
      </c>
      <c r="L274" s="29">
        <f t="shared" si="157"/>
        <v>0</v>
      </c>
      <c r="M274" s="29">
        <f t="shared" si="157"/>
        <v>0</v>
      </c>
      <c r="N274" s="11">
        <f t="shared" si="157"/>
        <v>0</v>
      </c>
      <c r="O274" s="11">
        <f t="shared" si="157"/>
        <v>0</v>
      </c>
    </row>
    <row r="275" spans="1:15" ht="13.6" hidden="1" x14ac:dyDescent="0.25">
      <c r="A275" s="26" t="s">
        <v>151</v>
      </c>
      <c r="B275" s="45" t="s">
        <v>71</v>
      </c>
      <c r="C275" s="37" t="s">
        <v>36</v>
      </c>
      <c r="D275" s="37" t="s">
        <v>167</v>
      </c>
      <c r="E275" s="27" t="s">
        <v>213</v>
      </c>
      <c r="F275" s="38">
        <v>110</v>
      </c>
      <c r="G275" s="29">
        <f>+H275+I275</f>
        <v>0</v>
      </c>
      <c r="H275" s="29"/>
      <c r="I275" s="29"/>
      <c r="J275" s="29">
        <f>+K275+L275</f>
        <v>0</v>
      </c>
      <c r="K275" s="29"/>
      <c r="L275" s="29"/>
      <c r="M275" s="29">
        <f>+N275+O275</f>
        <v>0</v>
      </c>
      <c r="N275" s="11"/>
      <c r="O275" s="11"/>
    </row>
    <row r="276" spans="1:15" ht="13.6" hidden="1" x14ac:dyDescent="0.25">
      <c r="A276" s="40" t="s">
        <v>39</v>
      </c>
      <c r="B276" s="45" t="s">
        <v>71</v>
      </c>
      <c r="C276" s="37" t="s">
        <v>36</v>
      </c>
      <c r="D276" s="37" t="s">
        <v>167</v>
      </c>
      <c r="E276" s="27" t="s">
        <v>213</v>
      </c>
      <c r="F276" s="38">
        <v>200</v>
      </c>
      <c r="G276" s="29">
        <f t="shared" ref="G276:O276" si="158">+G277</f>
        <v>0</v>
      </c>
      <c r="H276" s="29">
        <f t="shared" si="158"/>
        <v>0</v>
      </c>
      <c r="I276" s="29">
        <f t="shared" si="158"/>
        <v>0</v>
      </c>
      <c r="J276" s="29">
        <f t="shared" si="158"/>
        <v>0</v>
      </c>
      <c r="K276" s="29">
        <f t="shared" si="158"/>
        <v>0</v>
      </c>
      <c r="L276" s="29">
        <f t="shared" si="158"/>
        <v>0</v>
      </c>
      <c r="M276" s="29">
        <f t="shared" si="158"/>
        <v>0</v>
      </c>
      <c r="N276" s="11">
        <f t="shared" si="158"/>
        <v>0</v>
      </c>
      <c r="O276" s="11">
        <f t="shared" si="158"/>
        <v>0</v>
      </c>
    </row>
    <row r="277" spans="1:15" ht="13.6" hidden="1" x14ac:dyDescent="0.25">
      <c r="A277" s="40" t="s">
        <v>40</v>
      </c>
      <c r="B277" s="45" t="s">
        <v>71</v>
      </c>
      <c r="C277" s="37" t="s">
        <v>36</v>
      </c>
      <c r="D277" s="37" t="s">
        <v>167</v>
      </c>
      <c r="E277" s="27" t="s">
        <v>213</v>
      </c>
      <c r="F277" s="38">
        <v>240</v>
      </c>
      <c r="G277" s="29">
        <f>+H277+I277</f>
        <v>0</v>
      </c>
      <c r="H277" s="29"/>
      <c r="I277" s="29"/>
      <c r="J277" s="29">
        <f>+K277+L277</f>
        <v>0</v>
      </c>
      <c r="K277" s="29"/>
      <c r="L277" s="29"/>
      <c r="M277" s="29">
        <f>+N277+O277</f>
        <v>0</v>
      </c>
      <c r="N277" s="11"/>
      <c r="O277" s="11"/>
    </row>
    <row r="278" spans="1:15" ht="13.6" hidden="1" x14ac:dyDescent="0.25">
      <c r="A278" s="41" t="s">
        <v>41</v>
      </c>
      <c r="B278" s="45" t="s">
        <v>71</v>
      </c>
      <c r="C278" s="37" t="s">
        <v>36</v>
      </c>
      <c r="D278" s="37" t="s">
        <v>167</v>
      </c>
      <c r="E278" s="27" t="s">
        <v>213</v>
      </c>
      <c r="F278" s="38">
        <v>800</v>
      </c>
      <c r="G278" s="29">
        <f t="shared" ref="G278:O278" si="159">+G279</f>
        <v>0</v>
      </c>
      <c r="H278" s="29">
        <f t="shared" si="159"/>
        <v>0</v>
      </c>
      <c r="I278" s="29">
        <f t="shared" si="159"/>
        <v>0</v>
      </c>
      <c r="J278" s="29">
        <f t="shared" si="159"/>
        <v>0</v>
      </c>
      <c r="K278" s="29">
        <f t="shared" si="159"/>
        <v>0</v>
      </c>
      <c r="L278" s="29">
        <f t="shared" si="159"/>
        <v>0</v>
      </c>
      <c r="M278" s="29">
        <f t="shared" si="159"/>
        <v>0</v>
      </c>
      <c r="N278" s="11">
        <f t="shared" si="159"/>
        <v>0</v>
      </c>
      <c r="O278" s="11">
        <f t="shared" si="159"/>
        <v>0</v>
      </c>
    </row>
    <row r="279" spans="1:15" ht="13.6" hidden="1" x14ac:dyDescent="0.25">
      <c r="A279" s="40" t="s">
        <v>42</v>
      </c>
      <c r="B279" s="45" t="s">
        <v>71</v>
      </c>
      <c r="C279" s="37" t="s">
        <v>36</v>
      </c>
      <c r="D279" s="37" t="s">
        <v>167</v>
      </c>
      <c r="E279" s="27" t="s">
        <v>213</v>
      </c>
      <c r="F279" s="38">
        <v>850</v>
      </c>
      <c r="G279" s="29">
        <f>+H279+I279</f>
        <v>0</v>
      </c>
      <c r="H279" s="29"/>
      <c r="I279" s="29"/>
      <c r="J279" s="29">
        <f>+K279+L279</f>
        <v>0</v>
      </c>
      <c r="K279" s="29"/>
      <c r="L279" s="29"/>
      <c r="M279" s="29">
        <f>+N279+O279</f>
        <v>0</v>
      </c>
      <c r="N279" s="11"/>
      <c r="O279" s="11"/>
    </row>
    <row r="280" spans="1:15" ht="15.65" hidden="1" x14ac:dyDescent="0.2">
      <c r="A280" s="32" t="s">
        <v>32</v>
      </c>
      <c r="B280" s="42" t="s">
        <v>71</v>
      </c>
      <c r="C280" s="33" t="s">
        <v>36</v>
      </c>
      <c r="D280" s="33" t="s">
        <v>214</v>
      </c>
      <c r="E280" s="10" t="s">
        <v>33</v>
      </c>
      <c r="F280" s="36"/>
      <c r="G280" s="18">
        <f t="shared" ref="G280:O281" si="160">+G281</f>
        <v>0</v>
      </c>
      <c r="H280" s="18">
        <f t="shared" si="160"/>
        <v>0</v>
      </c>
      <c r="I280" s="18">
        <f t="shared" si="160"/>
        <v>0</v>
      </c>
      <c r="J280" s="18">
        <f t="shared" si="160"/>
        <v>0</v>
      </c>
      <c r="K280" s="18">
        <f t="shared" si="160"/>
        <v>0</v>
      </c>
      <c r="L280" s="18">
        <f t="shared" si="160"/>
        <v>0</v>
      </c>
      <c r="M280" s="18">
        <f t="shared" si="160"/>
        <v>0</v>
      </c>
      <c r="N280" s="25">
        <f t="shared" si="160"/>
        <v>0</v>
      </c>
      <c r="O280" s="25">
        <f t="shared" si="160"/>
        <v>0</v>
      </c>
    </row>
    <row r="281" spans="1:15" ht="40.75" hidden="1" x14ac:dyDescent="0.25">
      <c r="A281" s="26" t="s">
        <v>28</v>
      </c>
      <c r="B281" s="45" t="s">
        <v>71</v>
      </c>
      <c r="C281" s="37" t="s">
        <v>36</v>
      </c>
      <c r="D281" s="37" t="s">
        <v>214</v>
      </c>
      <c r="E281" s="27" t="s">
        <v>33</v>
      </c>
      <c r="F281" s="38">
        <v>100</v>
      </c>
      <c r="G281" s="29">
        <f t="shared" si="160"/>
        <v>0</v>
      </c>
      <c r="H281" s="29">
        <f t="shared" si="160"/>
        <v>0</v>
      </c>
      <c r="I281" s="29">
        <f t="shared" si="160"/>
        <v>0</v>
      </c>
      <c r="J281" s="29">
        <f t="shared" si="160"/>
        <v>0</v>
      </c>
      <c r="K281" s="29">
        <f t="shared" si="160"/>
        <v>0</v>
      </c>
      <c r="L281" s="29">
        <f t="shared" si="160"/>
        <v>0</v>
      </c>
      <c r="M281" s="29">
        <f t="shared" si="160"/>
        <v>0</v>
      </c>
      <c r="N281" s="39">
        <f t="shared" si="160"/>
        <v>0</v>
      </c>
      <c r="O281" s="39">
        <f t="shared" si="160"/>
        <v>0</v>
      </c>
    </row>
    <row r="282" spans="1:15" ht="13.6" hidden="1" x14ac:dyDescent="0.25">
      <c r="A282" s="26" t="s">
        <v>190</v>
      </c>
      <c r="B282" s="45" t="s">
        <v>71</v>
      </c>
      <c r="C282" s="37" t="s">
        <v>36</v>
      </c>
      <c r="D282" s="37" t="s">
        <v>214</v>
      </c>
      <c r="E282" s="27" t="s">
        <v>33</v>
      </c>
      <c r="F282" s="38">
        <v>110</v>
      </c>
      <c r="G282" s="29">
        <f>+H282+I282</f>
        <v>0</v>
      </c>
      <c r="H282" s="29"/>
      <c r="I282" s="29"/>
      <c r="J282" s="29">
        <f>+K282+L282</f>
        <v>0</v>
      </c>
      <c r="K282" s="29"/>
      <c r="L282" s="29"/>
      <c r="M282" s="29">
        <f>+N282+O282</f>
        <v>0</v>
      </c>
      <c r="N282" s="39"/>
      <c r="O282" s="39"/>
    </row>
    <row r="283" spans="1:15" hidden="1" x14ac:dyDescent="0.2">
      <c r="A283" s="22" t="s">
        <v>215</v>
      </c>
      <c r="B283" s="42" t="s">
        <v>71</v>
      </c>
      <c r="C283" s="33" t="s">
        <v>36</v>
      </c>
      <c r="D283" s="33" t="s">
        <v>167</v>
      </c>
      <c r="E283" s="10"/>
      <c r="F283" s="31"/>
      <c r="G283" s="18">
        <f t="shared" ref="G283:O284" si="161">+G284</f>
        <v>0</v>
      </c>
      <c r="H283" s="18">
        <f t="shared" si="161"/>
        <v>0</v>
      </c>
      <c r="I283" s="18">
        <f t="shared" si="161"/>
        <v>0</v>
      </c>
      <c r="J283" s="18">
        <f t="shared" si="161"/>
        <v>0</v>
      </c>
      <c r="K283" s="18">
        <f t="shared" si="161"/>
        <v>0</v>
      </c>
      <c r="L283" s="18">
        <f t="shared" si="161"/>
        <v>0</v>
      </c>
      <c r="M283" s="18">
        <f t="shared" si="161"/>
        <v>0</v>
      </c>
      <c r="N283" s="25">
        <f t="shared" si="161"/>
        <v>0</v>
      </c>
      <c r="O283" s="25">
        <f t="shared" si="161"/>
        <v>0</v>
      </c>
    </row>
    <row r="284" spans="1:15" ht="38.75" hidden="1" x14ac:dyDescent="0.25">
      <c r="A284" s="35" t="s">
        <v>216</v>
      </c>
      <c r="B284" s="42" t="s">
        <v>71</v>
      </c>
      <c r="C284" s="33" t="s">
        <v>36</v>
      </c>
      <c r="D284" s="33" t="s">
        <v>167</v>
      </c>
      <c r="E284" s="10" t="s">
        <v>169</v>
      </c>
      <c r="F284" s="28"/>
      <c r="G284" s="29">
        <f t="shared" si="161"/>
        <v>0</v>
      </c>
      <c r="H284" s="29">
        <f t="shared" si="161"/>
        <v>0</v>
      </c>
      <c r="I284" s="29">
        <f t="shared" si="161"/>
        <v>0</v>
      </c>
      <c r="J284" s="29">
        <f t="shared" si="161"/>
        <v>0</v>
      </c>
      <c r="K284" s="29">
        <f t="shared" si="161"/>
        <v>0</v>
      </c>
      <c r="L284" s="29">
        <f t="shared" si="161"/>
        <v>0</v>
      </c>
      <c r="M284" s="29">
        <f t="shared" si="161"/>
        <v>0</v>
      </c>
      <c r="N284" s="39">
        <f t="shared" si="161"/>
        <v>0</v>
      </c>
      <c r="O284" s="39">
        <f t="shared" si="161"/>
        <v>0</v>
      </c>
    </row>
    <row r="285" spans="1:15" ht="38.75" hidden="1" x14ac:dyDescent="0.25">
      <c r="A285" s="35" t="s">
        <v>217</v>
      </c>
      <c r="B285" s="42" t="s">
        <v>71</v>
      </c>
      <c r="C285" s="33" t="s">
        <v>36</v>
      </c>
      <c r="D285" s="33" t="s">
        <v>167</v>
      </c>
      <c r="E285" s="10" t="s">
        <v>171</v>
      </c>
      <c r="F285" s="28"/>
      <c r="G285" s="29">
        <f t="shared" ref="G285:I285" si="162">+G286+G291</f>
        <v>0</v>
      </c>
      <c r="H285" s="29">
        <f t="shared" si="162"/>
        <v>0</v>
      </c>
      <c r="I285" s="29">
        <f t="shared" si="162"/>
        <v>0</v>
      </c>
      <c r="J285" s="29">
        <f t="shared" ref="J285:O285" si="163">+J286+J291</f>
        <v>0</v>
      </c>
      <c r="K285" s="29">
        <f t="shared" si="163"/>
        <v>0</v>
      </c>
      <c r="L285" s="29">
        <f t="shared" si="163"/>
        <v>0</v>
      </c>
      <c r="M285" s="29">
        <f t="shared" si="163"/>
        <v>0</v>
      </c>
      <c r="N285" s="39">
        <f t="shared" si="163"/>
        <v>0</v>
      </c>
      <c r="O285" s="39">
        <f t="shared" si="163"/>
        <v>0</v>
      </c>
    </row>
    <row r="286" spans="1:15" ht="64.55" hidden="1" x14ac:dyDescent="0.2">
      <c r="A286" s="22" t="s">
        <v>218</v>
      </c>
      <c r="B286" s="42" t="s">
        <v>71</v>
      </c>
      <c r="C286" s="33" t="s">
        <v>36</v>
      </c>
      <c r="D286" s="33" t="s">
        <v>167</v>
      </c>
      <c r="E286" s="10" t="s">
        <v>219</v>
      </c>
      <c r="F286" s="31"/>
      <c r="G286" s="18">
        <f t="shared" ref="G286:I286" si="164">+G287+G289</f>
        <v>0</v>
      </c>
      <c r="H286" s="18">
        <f t="shared" si="164"/>
        <v>0</v>
      </c>
      <c r="I286" s="18">
        <f t="shared" si="164"/>
        <v>0</v>
      </c>
      <c r="J286" s="18">
        <f t="shared" ref="J286:O286" si="165">+J287+J289</f>
        <v>0</v>
      </c>
      <c r="K286" s="18">
        <f t="shared" si="165"/>
        <v>0</v>
      </c>
      <c r="L286" s="18">
        <f t="shared" si="165"/>
        <v>0</v>
      </c>
      <c r="M286" s="18">
        <f t="shared" si="165"/>
        <v>0</v>
      </c>
      <c r="N286" s="25">
        <f t="shared" si="165"/>
        <v>0</v>
      </c>
      <c r="O286" s="25">
        <f t="shared" si="165"/>
        <v>0</v>
      </c>
    </row>
    <row r="287" spans="1:15" ht="13.6" hidden="1" x14ac:dyDescent="0.25">
      <c r="A287" s="40" t="s">
        <v>39</v>
      </c>
      <c r="B287" s="45" t="s">
        <v>71</v>
      </c>
      <c r="C287" s="37" t="s">
        <v>36</v>
      </c>
      <c r="D287" s="37" t="s">
        <v>167</v>
      </c>
      <c r="E287" s="27" t="s">
        <v>219</v>
      </c>
      <c r="F287" s="28">
        <v>200</v>
      </c>
      <c r="G287" s="29">
        <f t="shared" ref="G287:O289" si="166">+G288</f>
        <v>0</v>
      </c>
      <c r="H287" s="29">
        <f t="shared" si="166"/>
        <v>0</v>
      </c>
      <c r="I287" s="29">
        <f t="shared" si="166"/>
        <v>0</v>
      </c>
      <c r="J287" s="29">
        <f t="shared" si="166"/>
        <v>0</v>
      </c>
      <c r="K287" s="29">
        <f t="shared" si="166"/>
        <v>0</v>
      </c>
      <c r="L287" s="29">
        <f t="shared" si="166"/>
        <v>0</v>
      </c>
      <c r="M287" s="29">
        <f t="shared" si="166"/>
        <v>0</v>
      </c>
      <c r="N287" s="39">
        <f t="shared" si="166"/>
        <v>0</v>
      </c>
      <c r="O287" s="39">
        <f t="shared" si="166"/>
        <v>0</v>
      </c>
    </row>
    <row r="288" spans="1:15" ht="13.6" hidden="1" x14ac:dyDescent="0.25">
      <c r="A288" s="40" t="s">
        <v>40</v>
      </c>
      <c r="B288" s="45" t="s">
        <v>71</v>
      </c>
      <c r="C288" s="37" t="s">
        <v>36</v>
      </c>
      <c r="D288" s="37" t="s">
        <v>167</v>
      </c>
      <c r="E288" s="27" t="s">
        <v>219</v>
      </c>
      <c r="F288" s="28">
        <v>240</v>
      </c>
      <c r="G288" s="29">
        <f>+H288+I288</f>
        <v>0</v>
      </c>
      <c r="H288" s="29"/>
      <c r="I288" s="29">
        <f>2697-2697</f>
        <v>0</v>
      </c>
      <c r="J288" s="29">
        <f>+K288+L288</f>
        <v>0</v>
      </c>
      <c r="K288" s="29"/>
      <c r="L288" s="29">
        <f>2697-2697</f>
        <v>0</v>
      </c>
      <c r="M288" s="29">
        <f>+N288+O288</f>
        <v>0</v>
      </c>
      <c r="N288" s="39"/>
      <c r="O288" s="39">
        <f>2697-2697</f>
        <v>0</v>
      </c>
    </row>
    <row r="289" spans="1:15" ht="13.6" hidden="1" x14ac:dyDescent="0.25">
      <c r="A289" s="40" t="s">
        <v>61</v>
      </c>
      <c r="B289" s="45" t="s">
        <v>71</v>
      </c>
      <c r="C289" s="37" t="s">
        <v>36</v>
      </c>
      <c r="D289" s="37" t="s">
        <v>167</v>
      </c>
      <c r="E289" s="27" t="s">
        <v>219</v>
      </c>
      <c r="F289" s="28">
        <v>500</v>
      </c>
      <c r="G289" s="29">
        <f t="shared" si="166"/>
        <v>0</v>
      </c>
      <c r="H289" s="29">
        <f t="shared" si="166"/>
        <v>0</v>
      </c>
      <c r="I289" s="29">
        <f t="shared" si="166"/>
        <v>0</v>
      </c>
      <c r="J289" s="29">
        <f t="shared" si="166"/>
        <v>0</v>
      </c>
      <c r="K289" s="29">
        <f t="shared" si="166"/>
        <v>0</v>
      </c>
      <c r="L289" s="29">
        <f t="shared" si="166"/>
        <v>0</v>
      </c>
      <c r="M289" s="29">
        <f t="shared" si="166"/>
        <v>0</v>
      </c>
      <c r="N289" s="39">
        <f t="shared" si="166"/>
        <v>0</v>
      </c>
      <c r="O289" s="39">
        <f t="shared" si="166"/>
        <v>0</v>
      </c>
    </row>
    <row r="290" spans="1:15" ht="13.6" hidden="1" x14ac:dyDescent="0.25">
      <c r="A290" s="26" t="s">
        <v>220</v>
      </c>
      <c r="B290" s="45" t="s">
        <v>71</v>
      </c>
      <c r="C290" s="37" t="s">
        <v>36</v>
      </c>
      <c r="D290" s="37" t="s">
        <v>167</v>
      </c>
      <c r="E290" s="27" t="s">
        <v>219</v>
      </c>
      <c r="F290" s="28">
        <v>540</v>
      </c>
      <c r="G290" s="29">
        <f>+H290+I290</f>
        <v>0</v>
      </c>
      <c r="H290" s="29"/>
      <c r="I290" s="29"/>
      <c r="J290" s="29">
        <f>+K290+L290</f>
        <v>0</v>
      </c>
      <c r="K290" s="29"/>
      <c r="L290" s="29"/>
      <c r="M290" s="29">
        <f>+N290+O290</f>
        <v>0</v>
      </c>
      <c r="N290" s="39"/>
      <c r="O290" s="39"/>
    </row>
    <row r="291" spans="1:15" ht="77.45" hidden="1" x14ac:dyDescent="0.2">
      <c r="A291" s="35" t="s">
        <v>221</v>
      </c>
      <c r="B291" s="42" t="s">
        <v>71</v>
      </c>
      <c r="C291" s="33" t="s">
        <v>36</v>
      </c>
      <c r="D291" s="33" t="s">
        <v>167</v>
      </c>
      <c r="E291" s="10" t="s">
        <v>222</v>
      </c>
      <c r="F291" s="31"/>
      <c r="G291" s="18">
        <f t="shared" ref="G291:O292" si="167">+G292</f>
        <v>0</v>
      </c>
      <c r="H291" s="18">
        <f t="shared" si="167"/>
        <v>0</v>
      </c>
      <c r="I291" s="18">
        <f t="shared" si="167"/>
        <v>0</v>
      </c>
      <c r="J291" s="18">
        <f t="shared" si="167"/>
        <v>0</v>
      </c>
      <c r="K291" s="18">
        <f t="shared" si="167"/>
        <v>0</v>
      </c>
      <c r="L291" s="18">
        <f t="shared" si="167"/>
        <v>0</v>
      </c>
      <c r="M291" s="18">
        <f t="shared" si="167"/>
        <v>0</v>
      </c>
      <c r="N291" s="25">
        <f t="shared" si="167"/>
        <v>0</v>
      </c>
      <c r="O291" s="25">
        <f t="shared" si="167"/>
        <v>0</v>
      </c>
    </row>
    <row r="292" spans="1:15" ht="13.6" hidden="1" x14ac:dyDescent="0.25">
      <c r="A292" s="40" t="s">
        <v>39</v>
      </c>
      <c r="B292" s="45" t="s">
        <v>71</v>
      </c>
      <c r="C292" s="37" t="s">
        <v>36</v>
      </c>
      <c r="D292" s="37" t="s">
        <v>167</v>
      </c>
      <c r="E292" s="27" t="s">
        <v>222</v>
      </c>
      <c r="F292" s="28">
        <v>200</v>
      </c>
      <c r="G292" s="29">
        <f t="shared" si="167"/>
        <v>0</v>
      </c>
      <c r="H292" s="29">
        <f t="shared" si="167"/>
        <v>0</v>
      </c>
      <c r="I292" s="29">
        <f t="shared" si="167"/>
        <v>0</v>
      </c>
      <c r="J292" s="29">
        <f t="shared" si="167"/>
        <v>0</v>
      </c>
      <c r="K292" s="29">
        <f t="shared" si="167"/>
        <v>0</v>
      </c>
      <c r="L292" s="29">
        <f t="shared" si="167"/>
        <v>0</v>
      </c>
      <c r="M292" s="29">
        <f t="shared" si="167"/>
        <v>0</v>
      </c>
      <c r="N292" s="39">
        <f t="shared" si="167"/>
        <v>0</v>
      </c>
      <c r="O292" s="39">
        <f t="shared" si="167"/>
        <v>0</v>
      </c>
    </row>
    <row r="293" spans="1:15" ht="13.6" hidden="1" x14ac:dyDescent="0.25">
      <c r="A293" s="40" t="s">
        <v>40</v>
      </c>
      <c r="B293" s="45" t="s">
        <v>71</v>
      </c>
      <c r="C293" s="37" t="s">
        <v>36</v>
      </c>
      <c r="D293" s="37" t="s">
        <v>167</v>
      </c>
      <c r="E293" s="27" t="s">
        <v>222</v>
      </c>
      <c r="F293" s="28">
        <v>240</v>
      </c>
      <c r="G293" s="29">
        <f>+H293+I293</f>
        <v>0</v>
      </c>
      <c r="H293" s="29"/>
      <c r="I293" s="29"/>
      <c r="J293" s="29">
        <f>+K293+L293</f>
        <v>0</v>
      </c>
      <c r="K293" s="29">
        <f>142-142</f>
        <v>0</v>
      </c>
      <c r="L293" s="29"/>
      <c r="M293" s="29">
        <f>+N293+O293</f>
        <v>0</v>
      </c>
      <c r="N293" s="39"/>
      <c r="O293" s="39"/>
    </row>
    <row r="294" spans="1:15" x14ac:dyDescent="0.2">
      <c r="A294" s="14" t="s">
        <v>223</v>
      </c>
      <c r="B294" s="42" t="s">
        <v>71</v>
      </c>
      <c r="C294" s="33" t="s">
        <v>46</v>
      </c>
      <c r="D294" s="33" t="s">
        <v>21</v>
      </c>
      <c r="E294" s="66"/>
      <c r="F294" s="31"/>
      <c r="G294" s="18">
        <f>+G295+G317+G344+G420+G407+G312</f>
        <v>147653.64663999999</v>
      </c>
      <c r="H294" s="18">
        <f t="shared" ref="H294:O294" si="168">+H295+H317+H344+H420+H407+H312</f>
        <v>59143.03871999999</v>
      </c>
      <c r="I294" s="18">
        <f t="shared" si="168"/>
        <v>88510.607920000009</v>
      </c>
      <c r="J294" s="18">
        <f t="shared" si="168"/>
        <v>110735.10791999999</v>
      </c>
      <c r="K294" s="18">
        <f t="shared" si="168"/>
        <v>50839.7</v>
      </c>
      <c r="L294" s="18">
        <f t="shared" si="168"/>
        <v>59895.407919999998</v>
      </c>
      <c r="M294" s="18">
        <f t="shared" si="168"/>
        <v>112521.60791999999</v>
      </c>
      <c r="N294" s="25">
        <f t="shared" si="168"/>
        <v>52626.2</v>
      </c>
      <c r="O294" s="25">
        <f t="shared" si="168"/>
        <v>59895.407919999998</v>
      </c>
    </row>
    <row r="295" spans="1:15" x14ac:dyDescent="0.2">
      <c r="A295" s="14" t="s">
        <v>224</v>
      </c>
      <c r="B295" s="42" t="s">
        <v>71</v>
      </c>
      <c r="C295" s="33" t="s">
        <v>46</v>
      </c>
      <c r="D295" s="33" t="s">
        <v>75</v>
      </c>
      <c r="E295" s="9"/>
      <c r="F295" s="31"/>
      <c r="G295" s="18">
        <f>+G296</f>
        <v>6384.2</v>
      </c>
      <c r="H295" s="18">
        <f t="shared" ref="H295:O295" si="169">+H296</f>
        <v>4036.7</v>
      </c>
      <c r="I295" s="18">
        <f t="shared" si="169"/>
        <v>2347.5</v>
      </c>
      <c r="J295" s="18">
        <f t="shared" si="169"/>
        <v>7276.2</v>
      </c>
      <c r="K295" s="18">
        <f t="shared" si="169"/>
        <v>2247.1999999999998</v>
      </c>
      <c r="L295" s="18">
        <f t="shared" si="169"/>
        <v>5029</v>
      </c>
      <c r="M295" s="18">
        <f t="shared" si="169"/>
        <v>7276.2</v>
      </c>
      <c r="N295" s="25">
        <f t="shared" si="169"/>
        <v>2247.1999999999998</v>
      </c>
      <c r="O295" s="25">
        <f t="shared" si="169"/>
        <v>5029</v>
      </c>
    </row>
    <row r="296" spans="1:15" x14ac:dyDescent="0.2">
      <c r="A296" s="22" t="s">
        <v>24</v>
      </c>
      <c r="B296" s="42" t="s">
        <v>71</v>
      </c>
      <c r="C296" s="33" t="s">
        <v>46</v>
      </c>
      <c r="D296" s="33" t="s">
        <v>75</v>
      </c>
      <c r="E296" s="23" t="s">
        <v>25</v>
      </c>
      <c r="F296" s="31"/>
      <c r="G296" s="18">
        <f>+G297+G306+G309+G303</f>
        <v>6384.2</v>
      </c>
      <c r="H296" s="18">
        <f t="shared" ref="H296:O296" si="170">+H297+H306+H309+H303</f>
        <v>4036.7</v>
      </c>
      <c r="I296" s="18">
        <f t="shared" si="170"/>
        <v>2347.5</v>
      </c>
      <c r="J296" s="18">
        <f t="shared" si="170"/>
        <v>7276.2</v>
      </c>
      <c r="K296" s="18">
        <f t="shared" si="170"/>
        <v>2247.1999999999998</v>
      </c>
      <c r="L296" s="18">
        <f t="shared" si="170"/>
        <v>5029</v>
      </c>
      <c r="M296" s="18">
        <f t="shared" si="170"/>
        <v>7276.2</v>
      </c>
      <c r="N296" s="25">
        <f t="shared" si="170"/>
        <v>2247.1999999999998</v>
      </c>
      <c r="O296" s="25">
        <f t="shared" si="170"/>
        <v>5029</v>
      </c>
    </row>
    <row r="297" spans="1:15" x14ac:dyDescent="0.2">
      <c r="A297" s="14" t="s">
        <v>225</v>
      </c>
      <c r="B297" s="42" t="s">
        <v>71</v>
      </c>
      <c r="C297" s="33" t="s">
        <v>46</v>
      </c>
      <c r="D297" s="33" t="s">
        <v>75</v>
      </c>
      <c r="E297" s="23" t="s">
        <v>226</v>
      </c>
      <c r="F297" s="24"/>
      <c r="G297" s="18">
        <f t="shared" ref="G297:I297" si="171">+G298+G300</f>
        <v>4036.7</v>
      </c>
      <c r="H297" s="18">
        <f t="shared" si="171"/>
        <v>4036.7</v>
      </c>
      <c r="I297" s="18">
        <f t="shared" si="171"/>
        <v>0</v>
      </c>
      <c r="J297" s="18">
        <f t="shared" ref="J297:O297" si="172">+J298+J300</f>
        <v>2247.1999999999998</v>
      </c>
      <c r="K297" s="18">
        <f t="shared" si="172"/>
        <v>2247.1999999999998</v>
      </c>
      <c r="L297" s="18">
        <f t="shared" si="172"/>
        <v>0</v>
      </c>
      <c r="M297" s="18">
        <f t="shared" si="172"/>
        <v>2247.1999999999998</v>
      </c>
      <c r="N297" s="25">
        <f t="shared" si="172"/>
        <v>2247.1999999999998</v>
      </c>
      <c r="O297" s="25">
        <f t="shared" si="172"/>
        <v>0</v>
      </c>
    </row>
    <row r="298" spans="1:15" ht="13.6" x14ac:dyDescent="0.25">
      <c r="A298" s="40" t="s">
        <v>39</v>
      </c>
      <c r="B298" s="45" t="s">
        <v>71</v>
      </c>
      <c r="C298" s="37" t="s">
        <v>46</v>
      </c>
      <c r="D298" s="37" t="s">
        <v>75</v>
      </c>
      <c r="E298" s="48" t="s">
        <v>226</v>
      </c>
      <c r="F298" s="44" t="s">
        <v>78</v>
      </c>
      <c r="G298" s="29">
        <f t="shared" ref="G298:O298" si="173">+G299</f>
        <v>3519.5</v>
      </c>
      <c r="H298" s="29">
        <f t="shared" si="173"/>
        <v>3519.5</v>
      </c>
      <c r="I298" s="29">
        <f t="shared" si="173"/>
        <v>0</v>
      </c>
      <c r="J298" s="29">
        <f t="shared" si="173"/>
        <v>1730</v>
      </c>
      <c r="K298" s="29">
        <f t="shared" si="173"/>
        <v>1730</v>
      </c>
      <c r="L298" s="29">
        <f t="shared" si="173"/>
        <v>0</v>
      </c>
      <c r="M298" s="29">
        <f t="shared" si="173"/>
        <v>1730</v>
      </c>
      <c r="N298" s="29">
        <f t="shared" si="173"/>
        <v>1730</v>
      </c>
      <c r="O298" s="11">
        <f t="shared" si="173"/>
        <v>0</v>
      </c>
    </row>
    <row r="299" spans="1:15" ht="13.6" x14ac:dyDescent="0.25">
      <c r="A299" s="40" t="s">
        <v>40</v>
      </c>
      <c r="B299" s="45" t="s">
        <v>71</v>
      </c>
      <c r="C299" s="37" t="s">
        <v>46</v>
      </c>
      <c r="D299" s="37" t="s">
        <v>75</v>
      </c>
      <c r="E299" s="48" t="s">
        <v>226</v>
      </c>
      <c r="F299" s="46" t="s">
        <v>79</v>
      </c>
      <c r="G299" s="29">
        <f>+H299+I299</f>
        <v>3519.5</v>
      </c>
      <c r="H299" s="29">
        <f>370+410+30+1445+200+64.5+1000</f>
        <v>3519.5</v>
      </c>
      <c r="I299" s="29"/>
      <c r="J299" s="29">
        <f>+K299+L299</f>
        <v>1730</v>
      </c>
      <c r="K299" s="29">
        <v>1730</v>
      </c>
      <c r="L299" s="29"/>
      <c r="M299" s="29">
        <f>+N299+O299</f>
        <v>1730</v>
      </c>
      <c r="N299" s="29">
        <v>1730</v>
      </c>
      <c r="O299" s="11"/>
    </row>
    <row r="300" spans="1:15" ht="13.6" x14ac:dyDescent="0.25">
      <c r="A300" s="41" t="s">
        <v>114</v>
      </c>
      <c r="B300" s="45" t="s">
        <v>71</v>
      </c>
      <c r="C300" s="37" t="s">
        <v>46</v>
      </c>
      <c r="D300" s="37" t="s">
        <v>75</v>
      </c>
      <c r="E300" s="48" t="s">
        <v>226</v>
      </c>
      <c r="F300" s="46" t="s">
        <v>227</v>
      </c>
      <c r="G300" s="29">
        <f>+G301+G302</f>
        <v>517.20000000000005</v>
      </c>
      <c r="H300" s="29">
        <f>+H301+H302</f>
        <v>517.20000000000005</v>
      </c>
      <c r="I300" s="29">
        <f t="shared" ref="I300:O300" si="174">+I301+I302</f>
        <v>0</v>
      </c>
      <c r="J300" s="29">
        <f t="shared" si="174"/>
        <v>517.20000000000005</v>
      </c>
      <c r="K300" s="29">
        <f>+K301+K302</f>
        <v>517.20000000000005</v>
      </c>
      <c r="L300" s="29">
        <f t="shared" si="174"/>
        <v>0</v>
      </c>
      <c r="M300" s="29">
        <f t="shared" si="174"/>
        <v>517.20000000000005</v>
      </c>
      <c r="N300" s="29">
        <f t="shared" si="174"/>
        <v>517.20000000000005</v>
      </c>
      <c r="O300" s="39">
        <f t="shared" si="174"/>
        <v>0</v>
      </c>
    </row>
    <row r="301" spans="1:15" ht="13.6" x14ac:dyDescent="0.25">
      <c r="A301" s="60" t="s">
        <v>120</v>
      </c>
      <c r="B301" s="45" t="s">
        <v>71</v>
      </c>
      <c r="C301" s="37" t="s">
        <v>46</v>
      </c>
      <c r="D301" s="37" t="s">
        <v>75</v>
      </c>
      <c r="E301" s="48" t="s">
        <v>226</v>
      </c>
      <c r="F301" s="46" t="s">
        <v>228</v>
      </c>
      <c r="G301" s="29">
        <f t="shared" ref="G301:G302" si="175">+H301+I301</f>
        <v>517.20000000000005</v>
      </c>
      <c r="H301" s="29">
        <v>517.20000000000005</v>
      </c>
      <c r="I301" s="29"/>
      <c r="J301" s="29">
        <f t="shared" ref="J301:J302" si="176">+K301+L301</f>
        <v>517.20000000000005</v>
      </c>
      <c r="K301" s="29">
        <v>517.20000000000005</v>
      </c>
      <c r="L301" s="29"/>
      <c r="M301" s="29">
        <f t="shared" ref="M301:M302" si="177">+N301+O301</f>
        <v>517.20000000000005</v>
      </c>
      <c r="N301" s="29">
        <v>517.20000000000005</v>
      </c>
      <c r="O301" s="11"/>
    </row>
    <row r="302" spans="1:15" ht="13.6" hidden="1" x14ac:dyDescent="0.25">
      <c r="A302" s="60" t="s">
        <v>115</v>
      </c>
      <c r="B302" s="45" t="s">
        <v>71</v>
      </c>
      <c r="C302" s="37" t="s">
        <v>46</v>
      </c>
      <c r="D302" s="37" t="s">
        <v>75</v>
      </c>
      <c r="E302" s="48" t="s">
        <v>226</v>
      </c>
      <c r="F302" s="46" t="s">
        <v>229</v>
      </c>
      <c r="G302" s="29">
        <f t="shared" si="175"/>
        <v>0</v>
      </c>
      <c r="H302" s="29"/>
      <c r="I302" s="29"/>
      <c r="J302" s="29">
        <f t="shared" si="176"/>
        <v>0</v>
      </c>
      <c r="K302" s="29"/>
      <c r="L302" s="29"/>
      <c r="M302" s="29">
        <f t="shared" si="177"/>
        <v>0</v>
      </c>
      <c r="N302" s="39"/>
      <c r="O302" s="11"/>
    </row>
    <row r="303" spans="1:15" ht="25.85" hidden="1" x14ac:dyDescent="0.2">
      <c r="A303" s="68" t="s">
        <v>230</v>
      </c>
      <c r="B303" s="42" t="s">
        <v>71</v>
      </c>
      <c r="C303" s="33" t="s">
        <v>46</v>
      </c>
      <c r="D303" s="33" t="s">
        <v>75</v>
      </c>
      <c r="E303" s="23" t="s">
        <v>231</v>
      </c>
      <c r="F303" s="50"/>
      <c r="G303" s="18">
        <f t="shared" ref="G303:O304" si="178">+G304</f>
        <v>0</v>
      </c>
      <c r="H303" s="18">
        <f t="shared" si="178"/>
        <v>0</v>
      </c>
      <c r="I303" s="18">
        <f t="shared" si="178"/>
        <v>0</v>
      </c>
      <c r="J303" s="18">
        <f t="shared" si="178"/>
        <v>0</v>
      </c>
      <c r="K303" s="18">
        <f t="shared" si="178"/>
        <v>0</v>
      </c>
      <c r="L303" s="18">
        <f t="shared" si="178"/>
        <v>0</v>
      </c>
      <c r="M303" s="18">
        <f t="shared" si="178"/>
        <v>0</v>
      </c>
      <c r="N303" s="9">
        <f t="shared" si="178"/>
        <v>0</v>
      </c>
      <c r="O303" s="9">
        <f t="shared" si="178"/>
        <v>0</v>
      </c>
    </row>
    <row r="304" spans="1:15" ht="13.6" hidden="1" x14ac:dyDescent="0.25">
      <c r="A304" s="40" t="s">
        <v>39</v>
      </c>
      <c r="B304" s="45" t="s">
        <v>71</v>
      </c>
      <c r="C304" s="37" t="s">
        <v>46</v>
      </c>
      <c r="D304" s="37" t="s">
        <v>75</v>
      </c>
      <c r="E304" s="48" t="s">
        <v>231</v>
      </c>
      <c r="F304" s="46" t="s">
        <v>78</v>
      </c>
      <c r="G304" s="29">
        <f t="shared" si="178"/>
        <v>0</v>
      </c>
      <c r="H304" s="29">
        <f t="shared" si="178"/>
        <v>0</v>
      </c>
      <c r="I304" s="29">
        <f t="shared" si="178"/>
        <v>0</v>
      </c>
      <c r="J304" s="29">
        <f t="shared" si="178"/>
        <v>0</v>
      </c>
      <c r="K304" s="29">
        <f t="shared" si="178"/>
        <v>0</v>
      </c>
      <c r="L304" s="29">
        <f t="shared" si="178"/>
        <v>0</v>
      </c>
      <c r="M304" s="29">
        <f t="shared" si="178"/>
        <v>0</v>
      </c>
      <c r="N304" s="11">
        <f t="shared" si="178"/>
        <v>0</v>
      </c>
      <c r="O304" s="11">
        <f t="shared" si="178"/>
        <v>0</v>
      </c>
    </row>
    <row r="305" spans="1:15" ht="13.6" hidden="1" x14ac:dyDescent="0.25">
      <c r="A305" s="40" t="s">
        <v>40</v>
      </c>
      <c r="B305" s="45" t="s">
        <v>71</v>
      </c>
      <c r="C305" s="37" t="s">
        <v>46</v>
      </c>
      <c r="D305" s="37" t="s">
        <v>75</v>
      </c>
      <c r="E305" s="48" t="s">
        <v>231</v>
      </c>
      <c r="F305" s="46" t="s">
        <v>79</v>
      </c>
      <c r="G305" s="29">
        <f>+H305+I305</f>
        <v>0</v>
      </c>
      <c r="H305" s="29"/>
      <c r="I305" s="29"/>
      <c r="J305" s="29">
        <f>+K305+L305</f>
        <v>0</v>
      </c>
      <c r="K305" s="29"/>
      <c r="L305" s="29"/>
      <c r="M305" s="29">
        <f>+N305+O305</f>
        <v>0</v>
      </c>
      <c r="N305" s="11"/>
      <c r="O305" s="11"/>
    </row>
    <row r="306" spans="1:15" ht="25.85" x14ac:dyDescent="0.2">
      <c r="A306" s="22" t="s">
        <v>232</v>
      </c>
      <c r="B306" s="42" t="s">
        <v>71</v>
      </c>
      <c r="C306" s="33" t="s">
        <v>46</v>
      </c>
      <c r="D306" s="33" t="s">
        <v>75</v>
      </c>
      <c r="E306" s="23" t="s">
        <v>233</v>
      </c>
      <c r="F306" s="50"/>
      <c r="G306" s="18">
        <f t="shared" ref="G306:O307" si="179">+G307</f>
        <v>2347.5</v>
      </c>
      <c r="H306" s="18">
        <f t="shared" si="179"/>
        <v>0</v>
      </c>
      <c r="I306" s="18">
        <f t="shared" si="179"/>
        <v>2347.5</v>
      </c>
      <c r="J306" s="18">
        <f t="shared" si="179"/>
        <v>5029</v>
      </c>
      <c r="K306" s="18">
        <f t="shared" si="179"/>
        <v>0</v>
      </c>
      <c r="L306" s="18">
        <f t="shared" si="179"/>
        <v>5029</v>
      </c>
      <c r="M306" s="18">
        <f t="shared" si="179"/>
        <v>5029</v>
      </c>
      <c r="N306" s="9">
        <f t="shared" si="179"/>
        <v>0</v>
      </c>
      <c r="O306" s="9">
        <f t="shared" si="179"/>
        <v>5029</v>
      </c>
    </row>
    <row r="307" spans="1:15" ht="13.6" x14ac:dyDescent="0.25">
      <c r="A307" s="40" t="s">
        <v>39</v>
      </c>
      <c r="B307" s="45" t="s">
        <v>71</v>
      </c>
      <c r="C307" s="37" t="s">
        <v>46</v>
      </c>
      <c r="D307" s="37" t="s">
        <v>75</v>
      </c>
      <c r="E307" s="48" t="s">
        <v>233</v>
      </c>
      <c r="F307" s="46" t="s">
        <v>78</v>
      </c>
      <c r="G307" s="29">
        <f t="shared" si="179"/>
        <v>2347.5</v>
      </c>
      <c r="H307" s="29">
        <f t="shared" si="179"/>
        <v>0</v>
      </c>
      <c r="I307" s="29">
        <f t="shared" si="179"/>
        <v>2347.5</v>
      </c>
      <c r="J307" s="29">
        <f t="shared" si="179"/>
        <v>5029</v>
      </c>
      <c r="K307" s="29">
        <f t="shared" si="179"/>
        <v>0</v>
      </c>
      <c r="L307" s="29">
        <f t="shared" si="179"/>
        <v>5029</v>
      </c>
      <c r="M307" s="29">
        <f t="shared" si="179"/>
        <v>5029</v>
      </c>
      <c r="N307" s="11">
        <f t="shared" si="179"/>
        <v>0</v>
      </c>
      <c r="O307" s="11">
        <f t="shared" si="179"/>
        <v>5029</v>
      </c>
    </row>
    <row r="308" spans="1:15" ht="13.6" x14ac:dyDescent="0.25">
      <c r="A308" s="40" t="s">
        <v>40</v>
      </c>
      <c r="B308" s="45" t="s">
        <v>71</v>
      </c>
      <c r="C308" s="37" t="s">
        <v>46</v>
      </c>
      <c r="D308" s="37" t="s">
        <v>75</v>
      </c>
      <c r="E308" s="48" t="s">
        <v>233</v>
      </c>
      <c r="F308" s="46" t="s">
        <v>79</v>
      </c>
      <c r="G308" s="29">
        <f>+H308+I308</f>
        <v>2347.5</v>
      </c>
      <c r="H308" s="29"/>
      <c r="I308" s="29">
        <v>2347.5</v>
      </c>
      <c r="J308" s="29">
        <f>+K308+L308</f>
        <v>5029</v>
      </c>
      <c r="K308" s="29"/>
      <c r="L308" s="29">
        <v>5029</v>
      </c>
      <c r="M308" s="29">
        <f>+N308+O308</f>
        <v>5029</v>
      </c>
      <c r="N308" s="11"/>
      <c r="O308" s="11">
        <v>5029</v>
      </c>
    </row>
    <row r="309" spans="1:15" ht="25.85" hidden="1" x14ac:dyDescent="0.2">
      <c r="A309" s="68" t="s">
        <v>234</v>
      </c>
      <c r="B309" s="42" t="s">
        <v>71</v>
      </c>
      <c r="C309" s="33" t="s">
        <v>46</v>
      </c>
      <c r="D309" s="33" t="s">
        <v>75</v>
      </c>
      <c r="E309" s="23" t="s">
        <v>235</v>
      </c>
      <c r="F309" s="50"/>
      <c r="G309" s="18">
        <f t="shared" ref="G309:O310" si="180">+G310</f>
        <v>0</v>
      </c>
      <c r="H309" s="18">
        <f t="shared" ref="H309:O309" si="181">+H310</f>
        <v>0</v>
      </c>
      <c r="I309" s="18">
        <f t="shared" si="181"/>
        <v>0</v>
      </c>
      <c r="J309" s="18">
        <f>+J310</f>
        <v>0</v>
      </c>
      <c r="K309" s="18">
        <f t="shared" si="181"/>
        <v>0</v>
      </c>
      <c r="L309" s="18">
        <f t="shared" si="181"/>
        <v>0</v>
      </c>
      <c r="M309" s="18">
        <f>+M310</f>
        <v>0</v>
      </c>
      <c r="N309" s="25">
        <f t="shared" si="181"/>
        <v>0</v>
      </c>
      <c r="O309" s="25">
        <f t="shared" si="181"/>
        <v>0</v>
      </c>
    </row>
    <row r="310" spans="1:15" ht="13.6" hidden="1" x14ac:dyDescent="0.25">
      <c r="A310" s="40" t="s">
        <v>39</v>
      </c>
      <c r="B310" s="45" t="s">
        <v>71</v>
      </c>
      <c r="C310" s="37" t="s">
        <v>46</v>
      </c>
      <c r="D310" s="37" t="s">
        <v>75</v>
      </c>
      <c r="E310" s="48" t="s">
        <v>235</v>
      </c>
      <c r="F310" s="46" t="s">
        <v>78</v>
      </c>
      <c r="G310" s="29">
        <f t="shared" si="180"/>
        <v>0</v>
      </c>
      <c r="H310" s="29">
        <f t="shared" si="180"/>
        <v>0</v>
      </c>
      <c r="I310" s="29">
        <f t="shared" si="180"/>
        <v>0</v>
      </c>
      <c r="J310" s="29">
        <f t="shared" si="180"/>
        <v>0</v>
      </c>
      <c r="K310" s="29">
        <f t="shared" si="180"/>
        <v>0</v>
      </c>
      <c r="L310" s="29">
        <f t="shared" si="180"/>
        <v>0</v>
      </c>
      <c r="M310" s="29">
        <f t="shared" si="180"/>
        <v>0</v>
      </c>
      <c r="N310" s="11">
        <f t="shared" si="180"/>
        <v>0</v>
      </c>
      <c r="O310" s="11">
        <f t="shared" si="180"/>
        <v>0</v>
      </c>
    </row>
    <row r="311" spans="1:15" ht="13.6" hidden="1" x14ac:dyDescent="0.25">
      <c r="A311" s="40" t="s">
        <v>40</v>
      </c>
      <c r="B311" s="45" t="s">
        <v>71</v>
      </c>
      <c r="C311" s="37" t="s">
        <v>46</v>
      </c>
      <c r="D311" s="37" t="s">
        <v>75</v>
      </c>
      <c r="E311" s="48" t="s">
        <v>235</v>
      </c>
      <c r="F311" s="46" t="s">
        <v>79</v>
      </c>
      <c r="G311" s="29">
        <f>+H311+I311</f>
        <v>0</v>
      </c>
      <c r="H311" s="29"/>
      <c r="I311" s="29"/>
      <c r="J311" s="29">
        <f>+K311+L311</f>
        <v>0</v>
      </c>
      <c r="K311" s="29"/>
      <c r="L311" s="29"/>
      <c r="M311" s="29">
        <f>+N311+O311</f>
        <v>0</v>
      </c>
      <c r="N311" s="11"/>
      <c r="O311" s="11"/>
    </row>
    <row r="312" spans="1:15" hidden="1" x14ac:dyDescent="0.2">
      <c r="A312" s="68" t="s">
        <v>236</v>
      </c>
      <c r="B312" s="42" t="s">
        <v>71</v>
      </c>
      <c r="C312" s="33" t="s">
        <v>46</v>
      </c>
      <c r="D312" s="33" t="s">
        <v>81</v>
      </c>
      <c r="E312" s="23"/>
      <c r="F312" s="50"/>
      <c r="G312" s="18">
        <f t="shared" ref="G312:O315" si="182">+G313</f>
        <v>0</v>
      </c>
      <c r="H312" s="18">
        <f t="shared" ref="H312:O314" si="183">+H313</f>
        <v>0</v>
      </c>
      <c r="I312" s="18">
        <f t="shared" si="183"/>
        <v>0</v>
      </c>
      <c r="J312" s="18">
        <f t="shared" ref="J312:J314" si="184">+J313</f>
        <v>0</v>
      </c>
      <c r="K312" s="18">
        <f t="shared" si="183"/>
        <v>0</v>
      </c>
      <c r="L312" s="18">
        <f t="shared" si="183"/>
        <v>0</v>
      </c>
      <c r="M312" s="18">
        <f t="shared" ref="M312:M314" si="185">+M313</f>
        <v>0</v>
      </c>
      <c r="N312" s="25">
        <f t="shared" si="183"/>
        <v>0</v>
      </c>
      <c r="O312" s="25">
        <f t="shared" si="183"/>
        <v>0</v>
      </c>
    </row>
    <row r="313" spans="1:15" hidden="1" x14ac:dyDescent="0.2">
      <c r="A313" s="22" t="s">
        <v>24</v>
      </c>
      <c r="B313" s="42" t="s">
        <v>71</v>
      </c>
      <c r="C313" s="33" t="s">
        <v>46</v>
      </c>
      <c r="D313" s="33" t="s">
        <v>81</v>
      </c>
      <c r="E313" s="23" t="s">
        <v>25</v>
      </c>
      <c r="F313" s="50"/>
      <c r="G313" s="18">
        <f t="shared" si="182"/>
        <v>0</v>
      </c>
      <c r="H313" s="18">
        <f t="shared" si="183"/>
        <v>0</v>
      </c>
      <c r="I313" s="18">
        <f t="shared" si="183"/>
        <v>0</v>
      </c>
      <c r="J313" s="18">
        <f t="shared" si="184"/>
        <v>0</v>
      </c>
      <c r="K313" s="18">
        <f t="shared" si="183"/>
        <v>0</v>
      </c>
      <c r="L313" s="18">
        <f t="shared" si="183"/>
        <v>0</v>
      </c>
      <c r="M313" s="18">
        <f t="shared" si="185"/>
        <v>0</v>
      </c>
      <c r="N313" s="25">
        <f t="shared" si="183"/>
        <v>0</v>
      </c>
      <c r="O313" s="25">
        <f t="shared" si="183"/>
        <v>0</v>
      </c>
    </row>
    <row r="314" spans="1:15" ht="25.85" hidden="1" x14ac:dyDescent="0.2">
      <c r="A314" s="22" t="s">
        <v>237</v>
      </c>
      <c r="B314" s="42" t="s">
        <v>71</v>
      </c>
      <c r="C314" s="33" t="s">
        <v>46</v>
      </c>
      <c r="D314" s="33" t="s">
        <v>81</v>
      </c>
      <c r="E314" s="23" t="s">
        <v>238</v>
      </c>
      <c r="F314" s="50"/>
      <c r="G314" s="18">
        <f t="shared" si="182"/>
        <v>0</v>
      </c>
      <c r="H314" s="18">
        <f t="shared" si="183"/>
        <v>0</v>
      </c>
      <c r="I314" s="18">
        <f t="shared" si="183"/>
        <v>0</v>
      </c>
      <c r="J314" s="18">
        <f t="shared" si="184"/>
        <v>0</v>
      </c>
      <c r="K314" s="18">
        <f t="shared" si="183"/>
        <v>0</v>
      </c>
      <c r="L314" s="18">
        <f t="shared" si="183"/>
        <v>0</v>
      </c>
      <c r="M314" s="18">
        <f t="shared" si="185"/>
        <v>0</v>
      </c>
      <c r="N314" s="25">
        <f t="shared" si="183"/>
        <v>0</v>
      </c>
      <c r="O314" s="25">
        <f t="shared" si="183"/>
        <v>0</v>
      </c>
    </row>
    <row r="315" spans="1:15" ht="13.6" hidden="1" x14ac:dyDescent="0.25">
      <c r="A315" s="41" t="s">
        <v>61</v>
      </c>
      <c r="B315" s="45" t="s">
        <v>71</v>
      </c>
      <c r="C315" s="37" t="s">
        <v>46</v>
      </c>
      <c r="D315" s="37" t="s">
        <v>81</v>
      </c>
      <c r="E315" s="48" t="s">
        <v>238</v>
      </c>
      <c r="F315" s="46" t="s">
        <v>62</v>
      </c>
      <c r="G315" s="29">
        <f t="shared" si="182"/>
        <v>0</v>
      </c>
      <c r="H315" s="29">
        <f t="shared" si="182"/>
        <v>0</v>
      </c>
      <c r="I315" s="29">
        <f t="shared" si="182"/>
        <v>0</v>
      </c>
      <c r="J315" s="29">
        <f t="shared" si="182"/>
        <v>0</v>
      </c>
      <c r="K315" s="29">
        <f t="shared" si="182"/>
        <v>0</v>
      </c>
      <c r="L315" s="29">
        <f t="shared" si="182"/>
        <v>0</v>
      </c>
      <c r="M315" s="29">
        <f t="shared" si="182"/>
        <v>0</v>
      </c>
      <c r="N315" s="11">
        <f t="shared" si="182"/>
        <v>0</v>
      </c>
      <c r="O315" s="11">
        <f t="shared" si="182"/>
        <v>0</v>
      </c>
    </row>
    <row r="316" spans="1:15" ht="13.6" hidden="1" x14ac:dyDescent="0.25">
      <c r="A316" s="26" t="s">
        <v>239</v>
      </c>
      <c r="B316" s="45" t="s">
        <v>71</v>
      </c>
      <c r="C316" s="37" t="s">
        <v>46</v>
      </c>
      <c r="D316" s="37" t="s">
        <v>81</v>
      </c>
      <c r="E316" s="48" t="s">
        <v>238</v>
      </c>
      <c r="F316" s="46" t="s">
        <v>240</v>
      </c>
      <c r="G316" s="29">
        <f>+H316+I316</f>
        <v>0</v>
      </c>
      <c r="H316" s="29"/>
      <c r="I316" s="29"/>
      <c r="J316" s="29">
        <f>+K316+L316</f>
        <v>0</v>
      </c>
      <c r="K316" s="29"/>
      <c r="L316" s="29"/>
      <c r="M316" s="29">
        <f>+N316+O316</f>
        <v>0</v>
      </c>
      <c r="N316" s="11"/>
      <c r="O316" s="11"/>
    </row>
    <row r="317" spans="1:15" x14ac:dyDescent="0.2">
      <c r="A317" s="14" t="s">
        <v>241</v>
      </c>
      <c r="B317" s="42" t="s">
        <v>71</v>
      </c>
      <c r="C317" s="33" t="s">
        <v>46</v>
      </c>
      <c r="D317" s="33" t="s">
        <v>242</v>
      </c>
      <c r="E317" s="23"/>
      <c r="F317" s="50"/>
      <c r="G317" s="18">
        <f>+G323+G318</f>
        <v>45</v>
      </c>
      <c r="H317" s="18">
        <f t="shared" ref="H317:O317" si="186">+H323+H318</f>
        <v>45</v>
      </c>
      <c r="I317" s="18">
        <f t="shared" si="186"/>
        <v>0</v>
      </c>
      <c r="J317" s="18">
        <f t="shared" si="186"/>
        <v>38</v>
      </c>
      <c r="K317" s="18">
        <f t="shared" si="186"/>
        <v>38</v>
      </c>
      <c r="L317" s="18">
        <f t="shared" si="186"/>
        <v>0</v>
      </c>
      <c r="M317" s="18">
        <f t="shared" si="186"/>
        <v>38</v>
      </c>
      <c r="N317" s="25">
        <f t="shared" si="186"/>
        <v>38</v>
      </c>
      <c r="O317" s="25">
        <f t="shared" si="186"/>
        <v>0</v>
      </c>
    </row>
    <row r="318" spans="1:15" ht="25.85" hidden="1" x14ac:dyDescent="0.2">
      <c r="A318" s="14" t="s">
        <v>243</v>
      </c>
      <c r="B318" s="42" t="s">
        <v>71</v>
      </c>
      <c r="C318" s="33" t="s">
        <v>46</v>
      </c>
      <c r="D318" s="33" t="s">
        <v>242</v>
      </c>
      <c r="E318" s="23" t="s">
        <v>244</v>
      </c>
      <c r="F318" s="50"/>
      <c r="G318" s="18">
        <f t="shared" ref="G318:O321" si="187">+G319</f>
        <v>0</v>
      </c>
      <c r="H318" s="18">
        <f t="shared" ref="H318:O319" si="188">+H319</f>
        <v>0</v>
      </c>
      <c r="I318" s="18">
        <f t="shared" si="188"/>
        <v>0</v>
      </c>
      <c r="J318" s="18">
        <f t="shared" si="188"/>
        <v>0</v>
      </c>
      <c r="K318" s="18">
        <f t="shared" si="188"/>
        <v>0</v>
      </c>
      <c r="L318" s="18">
        <f t="shared" si="188"/>
        <v>0</v>
      </c>
      <c r="M318" s="18">
        <f t="shared" si="188"/>
        <v>0</v>
      </c>
      <c r="N318" s="25">
        <f t="shared" si="188"/>
        <v>0</v>
      </c>
      <c r="O318" s="25">
        <f t="shared" si="188"/>
        <v>0</v>
      </c>
    </row>
    <row r="319" spans="1:15" ht="54.7" hidden="1" customHeight="1" x14ac:dyDescent="0.2">
      <c r="A319" s="32" t="s">
        <v>245</v>
      </c>
      <c r="B319" s="42" t="s">
        <v>71</v>
      </c>
      <c r="C319" s="33" t="s">
        <v>46</v>
      </c>
      <c r="D319" s="33" t="s">
        <v>242</v>
      </c>
      <c r="E319" s="23" t="s">
        <v>246</v>
      </c>
      <c r="F319" s="50"/>
      <c r="G319" s="18">
        <f t="shared" si="187"/>
        <v>0</v>
      </c>
      <c r="H319" s="18">
        <f t="shared" si="188"/>
        <v>0</v>
      </c>
      <c r="I319" s="18">
        <f t="shared" si="188"/>
        <v>0</v>
      </c>
      <c r="J319" s="18">
        <f t="shared" si="188"/>
        <v>0</v>
      </c>
      <c r="K319" s="18">
        <f t="shared" si="188"/>
        <v>0</v>
      </c>
      <c r="L319" s="18">
        <f t="shared" si="188"/>
        <v>0</v>
      </c>
      <c r="M319" s="18">
        <f t="shared" si="188"/>
        <v>0</v>
      </c>
      <c r="N319" s="25">
        <f t="shared" si="188"/>
        <v>0</v>
      </c>
      <c r="O319" s="25">
        <f t="shared" si="188"/>
        <v>0</v>
      </c>
    </row>
    <row r="320" spans="1:15" ht="15.65" hidden="1" x14ac:dyDescent="0.2">
      <c r="A320" s="32" t="s">
        <v>247</v>
      </c>
      <c r="B320" s="42" t="s">
        <v>71</v>
      </c>
      <c r="C320" s="33" t="s">
        <v>46</v>
      </c>
      <c r="D320" s="33" t="s">
        <v>242</v>
      </c>
      <c r="E320" s="23" t="s">
        <v>248</v>
      </c>
      <c r="F320" s="50"/>
      <c r="G320" s="18">
        <f t="shared" si="187"/>
        <v>0</v>
      </c>
      <c r="H320" s="18">
        <f t="shared" si="187"/>
        <v>0</v>
      </c>
      <c r="I320" s="18">
        <f t="shared" si="187"/>
        <v>0</v>
      </c>
      <c r="J320" s="18">
        <f t="shared" si="187"/>
        <v>0</v>
      </c>
      <c r="K320" s="18">
        <f t="shared" si="187"/>
        <v>0</v>
      </c>
      <c r="L320" s="18">
        <f t="shared" si="187"/>
        <v>0</v>
      </c>
      <c r="M320" s="18">
        <f t="shared" si="187"/>
        <v>0</v>
      </c>
      <c r="N320" s="9">
        <f t="shared" si="187"/>
        <v>0</v>
      </c>
      <c r="O320" s="9">
        <f t="shared" si="187"/>
        <v>0</v>
      </c>
    </row>
    <row r="321" spans="1:16" ht="13.6" hidden="1" x14ac:dyDescent="0.25">
      <c r="A321" s="40" t="s">
        <v>39</v>
      </c>
      <c r="B321" s="45" t="s">
        <v>71</v>
      </c>
      <c r="C321" s="37" t="s">
        <v>46</v>
      </c>
      <c r="D321" s="37" t="s">
        <v>242</v>
      </c>
      <c r="E321" s="48" t="s">
        <v>248</v>
      </c>
      <c r="F321" s="46" t="s">
        <v>78</v>
      </c>
      <c r="G321" s="29">
        <f t="shared" si="187"/>
        <v>0</v>
      </c>
      <c r="H321" s="29">
        <f t="shared" si="187"/>
        <v>0</v>
      </c>
      <c r="I321" s="29">
        <f t="shared" si="187"/>
        <v>0</v>
      </c>
      <c r="J321" s="29">
        <f t="shared" si="187"/>
        <v>0</v>
      </c>
      <c r="K321" s="29">
        <f t="shared" si="187"/>
        <v>0</v>
      </c>
      <c r="L321" s="29">
        <f t="shared" si="187"/>
        <v>0</v>
      </c>
      <c r="M321" s="29">
        <f t="shared" si="187"/>
        <v>0</v>
      </c>
      <c r="N321" s="11">
        <f t="shared" si="187"/>
        <v>0</v>
      </c>
      <c r="O321" s="11">
        <f t="shared" si="187"/>
        <v>0</v>
      </c>
    </row>
    <row r="322" spans="1:16" ht="13.6" hidden="1" x14ac:dyDescent="0.25">
      <c r="A322" s="40" t="s">
        <v>40</v>
      </c>
      <c r="B322" s="45" t="s">
        <v>71</v>
      </c>
      <c r="C322" s="37" t="s">
        <v>46</v>
      </c>
      <c r="D322" s="37" t="s">
        <v>242</v>
      </c>
      <c r="E322" s="48" t="s">
        <v>248</v>
      </c>
      <c r="F322" s="46" t="s">
        <v>79</v>
      </c>
      <c r="G322" s="29">
        <f>+H322+I322</f>
        <v>0</v>
      </c>
      <c r="H322" s="29"/>
      <c r="I322" s="29"/>
      <c r="J322" s="29">
        <f>+K322+L322</f>
        <v>0</v>
      </c>
      <c r="K322" s="29"/>
      <c r="L322" s="29"/>
      <c r="M322" s="29">
        <f>+N322+O322</f>
        <v>0</v>
      </c>
      <c r="N322" s="11"/>
      <c r="O322" s="11"/>
    </row>
    <row r="323" spans="1:16" x14ac:dyDescent="0.2">
      <c r="A323" s="22" t="s">
        <v>24</v>
      </c>
      <c r="B323" s="42" t="s">
        <v>71</v>
      </c>
      <c r="C323" s="33" t="s">
        <v>46</v>
      </c>
      <c r="D323" s="33" t="s">
        <v>242</v>
      </c>
      <c r="E323" s="23" t="s">
        <v>25</v>
      </c>
      <c r="F323" s="59"/>
      <c r="G323" s="18">
        <f>+G324+G329+G332+G338+G335+G341</f>
        <v>45</v>
      </c>
      <c r="H323" s="18">
        <f t="shared" ref="H323:I323" si="189">+H324+H329+H332+H338+H335+H341</f>
        <v>45</v>
      </c>
      <c r="I323" s="18">
        <f t="shared" si="189"/>
        <v>0</v>
      </c>
      <c r="J323" s="18">
        <f>+J324+J329+J332+J338+J335+J341</f>
        <v>38</v>
      </c>
      <c r="K323" s="18">
        <f t="shared" ref="K323:L323" si="190">+K324+K329+K332+K338+K335+K341</f>
        <v>38</v>
      </c>
      <c r="L323" s="18">
        <f t="shared" si="190"/>
        <v>0</v>
      </c>
      <c r="M323" s="18">
        <f>+M324+M329+M332+M338+M335+M341</f>
        <v>38</v>
      </c>
      <c r="N323" s="25">
        <f t="shared" ref="N323:O323" si="191">+N324+N329+N332+N338+N335+N341</f>
        <v>38</v>
      </c>
      <c r="O323" s="25">
        <f t="shared" si="191"/>
        <v>0</v>
      </c>
    </row>
    <row r="324" spans="1:16" ht="13.6" x14ac:dyDescent="0.25">
      <c r="A324" s="14" t="s">
        <v>249</v>
      </c>
      <c r="B324" s="42" t="s">
        <v>71</v>
      </c>
      <c r="C324" s="37" t="s">
        <v>46</v>
      </c>
      <c r="D324" s="37" t="s">
        <v>242</v>
      </c>
      <c r="E324" s="10" t="s">
        <v>250</v>
      </c>
      <c r="F324" s="49"/>
      <c r="G324" s="18">
        <f t="shared" ref="G324:I324" si="192">+G325+G327</f>
        <v>45</v>
      </c>
      <c r="H324" s="18">
        <f t="shared" si="192"/>
        <v>45</v>
      </c>
      <c r="I324" s="18">
        <f t="shared" si="192"/>
        <v>0</v>
      </c>
      <c r="J324" s="18">
        <f t="shared" ref="J324:O324" si="193">+J325+J327</f>
        <v>38</v>
      </c>
      <c r="K324" s="18">
        <f t="shared" si="193"/>
        <v>38</v>
      </c>
      <c r="L324" s="18">
        <f t="shared" si="193"/>
        <v>0</v>
      </c>
      <c r="M324" s="18">
        <f t="shared" si="193"/>
        <v>38</v>
      </c>
      <c r="N324" s="25">
        <f t="shared" si="193"/>
        <v>38</v>
      </c>
      <c r="O324" s="25">
        <f t="shared" si="193"/>
        <v>0</v>
      </c>
    </row>
    <row r="325" spans="1:16" ht="13.6" hidden="1" x14ac:dyDescent="0.25">
      <c r="A325" s="40" t="s">
        <v>39</v>
      </c>
      <c r="B325" s="45" t="s">
        <v>71</v>
      </c>
      <c r="C325" s="37" t="s">
        <v>46</v>
      </c>
      <c r="D325" s="37" t="s">
        <v>242</v>
      </c>
      <c r="E325" s="48" t="s">
        <v>250</v>
      </c>
      <c r="F325" s="46" t="s">
        <v>78</v>
      </c>
      <c r="G325" s="29">
        <f t="shared" ref="G325:O325" si="194">+G326</f>
        <v>0</v>
      </c>
      <c r="H325" s="29">
        <f t="shared" si="194"/>
        <v>0</v>
      </c>
      <c r="I325" s="29">
        <f t="shared" si="194"/>
        <v>0</v>
      </c>
      <c r="J325" s="29">
        <f t="shared" si="194"/>
        <v>0</v>
      </c>
      <c r="K325" s="29">
        <f t="shared" si="194"/>
        <v>0</v>
      </c>
      <c r="L325" s="29">
        <f t="shared" si="194"/>
        <v>0</v>
      </c>
      <c r="M325" s="29">
        <f t="shared" si="194"/>
        <v>0</v>
      </c>
      <c r="N325" s="39">
        <f t="shared" si="194"/>
        <v>0</v>
      </c>
      <c r="O325" s="39">
        <f t="shared" si="194"/>
        <v>0</v>
      </c>
    </row>
    <row r="326" spans="1:16" ht="13.6" hidden="1" x14ac:dyDescent="0.25">
      <c r="A326" s="40" t="s">
        <v>40</v>
      </c>
      <c r="B326" s="45" t="s">
        <v>71</v>
      </c>
      <c r="C326" s="37" t="s">
        <v>46</v>
      </c>
      <c r="D326" s="37" t="s">
        <v>242</v>
      </c>
      <c r="E326" s="48" t="s">
        <v>250</v>
      </c>
      <c r="F326" s="46" t="s">
        <v>79</v>
      </c>
      <c r="G326" s="29">
        <f>+H326+I326</f>
        <v>0</v>
      </c>
      <c r="H326" s="29"/>
      <c r="I326" s="29"/>
      <c r="J326" s="29">
        <f>+K326+L326</f>
        <v>0</v>
      </c>
      <c r="K326" s="29"/>
      <c r="L326" s="29"/>
      <c r="M326" s="29">
        <f>+N326+O326</f>
        <v>0</v>
      </c>
      <c r="N326" s="11"/>
      <c r="O326" s="11"/>
    </row>
    <row r="327" spans="1:16" ht="13.6" x14ac:dyDescent="0.25">
      <c r="A327" s="41" t="s">
        <v>41</v>
      </c>
      <c r="B327" s="45" t="s">
        <v>71</v>
      </c>
      <c r="C327" s="37" t="s">
        <v>46</v>
      </c>
      <c r="D327" s="37" t="s">
        <v>242</v>
      </c>
      <c r="E327" s="48" t="s">
        <v>250</v>
      </c>
      <c r="F327" s="46" t="s">
        <v>251</v>
      </c>
      <c r="G327" s="29">
        <f t="shared" ref="G327:O327" si="195">+G328</f>
        <v>45</v>
      </c>
      <c r="H327" s="29">
        <f t="shared" si="195"/>
        <v>45</v>
      </c>
      <c r="I327" s="29">
        <f t="shared" si="195"/>
        <v>0</v>
      </c>
      <c r="J327" s="29">
        <f t="shared" si="195"/>
        <v>38</v>
      </c>
      <c r="K327" s="29">
        <f>+K328</f>
        <v>38</v>
      </c>
      <c r="L327" s="29">
        <f t="shared" si="195"/>
        <v>0</v>
      </c>
      <c r="M327" s="29">
        <f t="shared" si="195"/>
        <v>38</v>
      </c>
      <c r="N327" s="11">
        <f t="shared" si="195"/>
        <v>38</v>
      </c>
      <c r="O327" s="11">
        <f t="shared" si="195"/>
        <v>0</v>
      </c>
    </row>
    <row r="328" spans="1:16" ht="27.2" x14ac:dyDescent="0.25">
      <c r="A328" s="60" t="s">
        <v>252</v>
      </c>
      <c r="B328" s="45" t="s">
        <v>71</v>
      </c>
      <c r="C328" s="37" t="s">
        <v>46</v>
      </c>
      <c r="D328" s="37" t="s">
        <v>242</v>
      </c>
      <c r="E328" s="48" t="s">
        <v>250</v>
      </c>
      <c r="F328" s="49" t="s">
        <v>253</v>
      </c>
      <c r="G328" s="29">
        <f>+H328+I328</f>
        <v>45</v>
      </c>
      <c r="H328" s="29">
        <v>45</v>
      </c>
      <c r="I328" s="29"/>
      <c r="J328" s="29">
        <f>+K328+L328</f>
        <v>38</v>
      </c>
      <c r="K328" s="29">
        <v>38</v>
      </c>
      <c r="L328" s="29"/>
      <c r="M328" s="29">
        <f>+N328+O328</f>
        <v>38</v>
      </c>
      <c r="N328" s="11">
        <v>38</v>
      </c>
      <c r="O328" s="11"/>
      <c r="P328" s="1" t="s">
        <v>254</v>
      </c>
    </row>
    <row r="329" spans="1:16" ht="13.6" hidden="1" x14ac:dyDescent="0.25">
      <c r="A329" s="14" t="s">
        <v>255</v>
      </c>
      <c r="B329" s="42" t="s">
        <v>71</v>
      </c>
      <c r="C329" s="37" t="s">
        <v>46</v>
      </c>
      <c r="D329" s="37" t="s">
        <v>242</v>
      </c>
      <c r="E329" s="23" t="s">
        <v>256</v>
      </c>
      <c r="F329" s="49"/>
      <c r="G329" s="18">
        <f t="shared" ref="G329:O339" si="196">+G330</f>
        <v>0</v>
      </c>
      <c r="H329" s="18">
        <f t="shared" si="196"/>
        <v>0</v>
      </c>
      <c r="I329" s="18">
        <f t="shared" si="196"/>
        <v>0</v>
      </c>
      <c r="J329" s="18">
        <f t="shared" si="196"/>
        <v>0</v>
      </c>
      <c r="K329" s="18">
        <f t="shared" si="196"/>
        <v>0</v>
      </c>
      <c r="L329" s="18">
        <f t="shared" si="196"/>
        <v>0</v>
      </c>
      <c r="M329" s="18">
        <f t="shared" si="196"/>
        <v>0</v>
      </c>
      <c r="N329" s="9">
        <f t="shared" si="196"/>
        <v>0</v>
      </c>
      <c r="O329" s="9">
        <f t="shared" si="196"/>
        <v>0</v>
      </c>
    </row>
    <row r="330" spans="1:16" ht="13.6" hidden="1" x14ac:dyDescent="0.25">
      <c r="A330" s="40" t="s">
        <v>39</v>
      </c>
      <c r="B330" s="45" t="s">
        <v>71</v>
      </c>
      <c r="C330" s="37" t="s">
        <v>46</v>
      </c>
      <c r="D330" s="37" t="s">
        <v>242</v>
      </c>
      <c r="E330" s="48" t="s">
        <v>256</v>
      </c>
      <c r="F330" s="49" t="s">
        <v>78</v>
      </c>
      <c r="G330" s="29">
        <f t="shared" si="196"/>
        <v>0</v>
      </c>
      <c r="H330" s="29">
        <f t="shared" si="196"/>
        <v>0</v>
      </c>
      <c r="I330" s="29">
        <f t="shared" si="196"/>
        <v>0</v>
      </c>
      <c r="J330" s="29">
        <f t="shared" si="196"/>
        <v>0</v>
      </c>
      <c r="K330" s="29">
        <f t="shared" si="196"/>
        <v>0</v>
      </c>
      <c r="L330" s="29">
        <f t="shared" si="196"/>
        <v>0</v>
      </c>
      <c r="M330" s="29">
        <f t="shared" si="196"/>
        <v>0</v>
      </c>
      <c r="N330" s="11">
        <f t="shared" si="196"/>
        <v>0</v>
      </c>
      <c r="O330" s="11">
        <f t="shared" si="196"/>
        <v>0</v>
      </c>
    </row>
    <row r="331" spans="1:16" ht="13.6" hidden="1" x14ac:dyDescent="0.25">
      <c r="A331" s="40" t="s">
        <v>40</v>
      </c>
      <c r="B331" s="45" t="s">
        <v>71</v>
      </c>
      <c r="C331" s="37" t="s">
        <v>46</v>
      </c>
      <c r="D331" s="37" t="s">
        <v>242</v>
      </c>
      <c r="E331" s="48" t="s">
        <v>256</v>
      </c>
      <c r="F331" s="49" t="s">
        <v>79</v>
      </c>
      <c r="G331" s="29">
        <f>+H331+I331</f>
        <v>0</v>
      </c>
      <c r="H331" s="29"/>
      <c r="I331" s="29"/>
      <c r="J331" s="29">
        <f>+K331+L331</f>
        <v>0</v>
      </c>
      <c r="K331" s="29"/>
      <c r="L331" s="29"/>
      <c r="M331" s="29">
        <f>+N331+O331</f>
        <v>0</v>
      </c>
      <c r="N331" s="11"/>
      <c r="O331" s="11"/>
    </row>
    <row r="332" spans="1:16" ht="64.55" hidden="1" x14ac:dyDescent="0.25">
      <c r="A332" s="22" t="s">
        <v>257</v>
      </c>
      <c r="B332" s="42" t="s">
        <v>71</v>
      </c>
      <c r="C332" s="33" t="s">
        <v>46</v>
      </c>
      <c r="D332" s="33" t="s">
        <v>242</v>
      </c>
      <c r="E332" s="23" t="s">
        <v>258</v>
      </c>
      <c r="F332" s="49"/>
      <c r="G332" s="18">
        <f t="shared" si="196"/>
        <v>0</v>
      </c>
      <c r="H332" s="18">
        <f t="shared" si="196"/>
        <v>0</v>
      </c>
      <c r="I332" s="18">
        <f t="shared" si="196"/>
        <v>0</v>
      </c>
      <c r="J332" s="18">
        <f t="shared" si="196"/>
        <v>0</v>
      </c>
      <c r="K332" s="18">
        <f t="shared" si="196"/>
        <v>0</v>
      </c>
      <c r="L332" s="18">
        <f t="shared" si="196"/>
        <v>0</v>
      </c>
      <c r="M332" s="18">
        <f t="shared" si="196"/>
        <v>0</v>
      </c>
      <c r="N332" s="9">
        <f t="shared" si="196"/>
        <v>0</v>
      </c>
      <c r="O332" s="9">
        <f t="shared" si="196"/>
        <v>0</v>
      </c>
    </row>
    <row r="333" spans="1:16" ht="13.6" hidden="1" x14ac:dyDescent="0.25">
      <c r="A333" s="40" t="s">
        <v>39</v>
      </c>
      <c r="B333" s="42" t="s">
        <v>71</v>
      </c>
      <c r="C333" s="37" t="s">
        <v>46</v>
      </c>
      <c r="D333" s="37" t="s">
        <v>242</v>
      </c>
      <c r="E333" s="48" t="s">
        <v>258</v>
      </c>
      <c r="F333" s="49" t="s">
        <v>78</v>
      </c>
      <c r="G333" s="29">
        <f t="shared" si="196"/>
        <v>0</v>
      </c>
      <c r="H333" s="29">
        <f t="shared" si="196"/>
        <v>0</v>
      </c>
      <c r="I333" s="29">
        <f t="shared" si="196"/>
        <v>0</v>
      </c>
      <c r="J333" s="29">
        <f t="shared" si="196"/>
        <v>0</v>
      </c>
      <c r="K333" s="29">
        <f t="shared" si="196"/>
        <v>0</v>
      </c>
      <c r="L333" s="29">
        <f t="shared" si="196"/>
        <v>0</v>
      </c>
      <c r="M333" s="29">
        <f t="shared" si="196"/>
        <v>0</v>
      </c>
      <c r="N333" s="11">
        <f t="shared" si="196"/>
        <v>0</v>
      </c>
      <c r="O333" s="11">
        <f t="shared" si="196"/>
        <v>0</v>
      </c>
    </row>
    <row r="334" spans="1:16" ht="13.6" hidden="1" x14ac:dyDescent="0.25">
      <c r="A334" s="40" t="s">
        <v>40</v>
      </c>
      <c r="B334" s="42" t="s">
        <v>71</v>
      </c>
      <c r="C334" s="37" t="s">
        <v>46</v>
      </c>
      <c r="D334" s="37" t="s">
        <v>242</v>
      </c>
      <c r="E334" s="48" t="s">
        <v>258</v>
      </c>
      <c r="F334" s="49" t="s">
        <v>79</v>
      </c>
      <c r="G334" s="29">
        <f>+H334+I334</f>
        <v>0</v>
      </c>
      <c r="H334" s="29"/>
      <c r="I334" s="29"/>
      <c r="J334" s="29">
        <f>+K334+L334</f>
        <v>0</v>
      </c>
      <c r="K334" s="29"/>
      <c r="L334" s="29"/>
      <c r="M334" s="29">
        <f>+N334+O334</f>
        <v>0</v>
      </c>
      <c r="N334" s="11"/>
      <c r="O334" s="11"/>
    </row>
    <row r="335" spans="1:16" ht="25.85" hidden="1" x14ac:dyDescent="0.2">
      <c r="A335" s="22" t="s">
        <v>259</v>
      </c>
      <c r="B335" s="42" t="s">
        <v>71</v>
      </c>
      <c r="C335" s="33" t="s">
        <v>46</v>
      </c>
      <c r="D335" s="33" t="s">
        <v>242</v>
      </c>
      <c r="E335" s="23" t="s">
        <v>260</v>
      </c>
      <c r="F335" s="59"/>
      <c r="G335" s="18">
        <f t="shared" ref="G335:G336" si="197">+G336</f>
        <v>0</v>
      </c>
      <c r="H335" s="18">
        <f t="shared" ref="H335:O336" si="198">+H336</f>
        <v>0</v>
      </c>
      <c r="I335" s="18">
        <f t="shared" si="198"/>
        <v>0</v>
      </c>
      <c r="J335" s="18">
        <f t="shared" ref="J335:J336" si="199">+J336</f>
        <v>0</v>
      </c>
      <c r="K335" s="18">
        <f t="shared" si="198"/>
        <v>0</v>
      </c>
      <c r="L335" s="18">
        <f t="shared" si="198"/>
        <v>0</v>
      </c>
      <c r="M335" s="18">
        <f t="shared" ref="M335:M336" si="200">+M336</f>
        <v>0</v>
      </c>
      <c r="N335" s="25">
        <f t="shared" si="198"/>
        <v>0</v>
      </c>
      <c r="O335" s="25">
        <f t="shared" si="198"/>
        <v>0</v>
      </c>
    </row>
    <row r="336" spans="1:16" ht="13.6" hidden="1" x14ac:dyDescent="0.25">
      <c r="A336" s="40" t="s">
        <v>39</v>
      </c>
      <c r="B336" s="42" t="s">
        <v>71</v>
      </c>
      <c r="C336" s="37" t="s">
        <v>46</v>
      </c>
      <c r="D336" s="37" t="s">
        <v>242</v>
      </c>
      <c r="E336" s="48" t="s">
        <v>260</v>
      </c>
      <c r="F336" s="49" t="s">
        <v>78</v>
      </c>
      <c r="G336" s="29">
        <f t="shared" si="197"/>
        <v>0</v>
      </c>
      <c r="H336" s="29">
        <f t="shared" si="198"/>
        <v>0</v>
      </c>
      <c r="I336" s="29">
        <f t="shared" si="198"/>
        <v>0</v>
      </c>
      <c r="J336" s="29">
        <f t="shared" si="199"/>
        <v>0</v>
      </c>
      <c r="K336" s="29">
        <f t="shared" si="198"/>
        <v>0</v>
      </c>
      <c r="L336" s="29">
        <f t="shared" si="198"/>
        <v>0</v>
      </c>
      <c r="M336" s="29">
        <f t="shared" si="200"/>
        <v>0</v>
      </c>
      <c r="N336" s="39">
        <f t="shared" si="198"/>
        <v>0</v>
      </c>
      <c r="O336" s="39">
        <f t="shared" si="198"/>
        <v>0</v>
      </c>
    </row>
    <row r="337" spans="1:15" ht="13.6" hidden="1" x14ac:dyDescent="0.25">
      <c r="A337" s="40" t="s">
        <v>40</v>
      </c>
      <c r="B337" s="42" t="s">
        <v>71</v>
      </c>
      <c r="C337" s="37" t="s">
        <v>46</v>
      </c>
      <c r="D337" s="37" t="s">
        <v>242</v>
      </c>
      <c r="E337" s="48" t="s">
        <v>260</v>
      </c>
      <c r="F337" s="49" t="s">
        <v>79</v>
      </c>
      <c r="G337" s="29">
        <f>+H337+I337</f>
        <v>0</v>
      </c>
      <c r="H337" s="29"/>
      <c r="I337" s="29"/>
      <c r="J337" s="29">
        <f>+K337+L337</f>
        <v>0</v>
      </c>
      <c r="K337" s="29"/>
      <c r="L337" s="29"/>
      <c r="M337" s="29">
        <f>+N337+O337</f>
        <v>0</v>
      </c>
      <c r="N337" s="11"/>
      <c r="O337" s="11"/>
    </row>
    <row r="338" spans="1:15" ht="64.55" hidden="1" x14ac:dyDescent="0.25">
      <c r="A338" s="22" t="s">
        <v>261</v>
      </c>
      <c r="B338" s="42" t="s">
        <v>71</v>
      </c>
      <c r="C338" s="33" t="s">
        <v>46</v>
      </c>
      <c r="D338" s="33" t="s">
        <v>242</v>
      </c>
      <c r="E338" s="23" t="s">
        <v>262</v>
      </c>
      <c r="F338" s="49"/>
      <c r="G338" s="18">
        <f t="shared" si="196"/>
        <v>0</v>
      </c>
      <c r="H338" s="18">
        <f t="shared" si="196"/>
        <v>0</v>
      </c>
      <c r="I338" s="18">
        <f t="shared" si="196"/>
        <v>0</v>
      </c>
      <c r="J338" s="18">
        <f t="shared" si="196"/>
        <v>0</v>
      </c>
      <c r="K338" s="18">
        <f t="shared" si="196"/>
        <v>0</v>
      </c>
      <c r="L338" s="18">
        <f t="shared" si="196"/>
        <v>0</v>
      </c>
      <c r="M338" s="18">
        <f t="shared" si="196"/>
        <v>0</v>
      </c>
      <c r="N338" s="9">
        <f t="shared" si="196"/>
        <v>0</v>
      </c>
      <c r="O338" s="9">
        <f t="shared" si="196"/>
        <v>0</v>
      </c>
    </row>
    <row r="339" spans="1:15" ht="13.6" hidden="1" x14ac:dyDescent="0.25">
      <c r="A339" s="40" t="s">
        <v>39</v>
      </c>
      <c r="B339" s="42" t="s">
        <v>71</v>
      </c>
      <c r="C339" s="37" t="s">
        <v>46</v>
      </c>
      <c r="D339" s="37" t="s">
        <v>242</v>
      </c>
      <c r="E339" s="48" t="s">
        <v>262</v>
      </c>
      <c r="F339" s="49" t="s">
        <v>78</v>
      </c>
      <c r="G339" s="29">
        <f t="shared" si="196"/>
        <v>0</v>
      </c>
      <c r="H339" s="29">
        <f t="shared" si="196"/>
        <v>0</v>
      </c>
      <c r="I339" s="29">
        <f t="shared" si="196"/>
        <v>0</v>
      </c>
      <c r="J339" s="29">
        <f t="shared" si="196"/>
        <v>0</v>
      </c>
      <c r="K339" s="29">
        <f t="shared" si="196"/>
        <v>0</v>
      </c>
      <c r="L339" s="29">
        <f t="shared" si="196"/>
        <v>0</v>
      </c>
      <c r="M339" s="29">
        <f t="shared" si="196"/>
        <v>0</v>
      </c>
      <c r="N339" s="11">
        <f t="shared" si="196"/>
        <v>0</v>
      </c>
      <c r="O339" s="11">
        <f t="shared" si="196"/>
        <v>0</v>
      </c>
    </row>
    <row r="340" spans="1:15" ht="13.6" hidden="1" x14ac:dyDescent="0.25">
      <c r="A340" s="40" t="s">
        <v>40</v>
      </c>
      <c r="B340" s="42" t="s">
        <v>71</v>
      </c>
      <c r="C340" s="37" t="s">
        <v>46</v>
      </c>
      <c r="D340" s="37" t="s">
        <v>242</v>
      </c>
      <c r="E340" s="48" t="s">
        <v>262</v>
      </c>
      <c r="F340" s="49" t="s">
        <v>79</v>
      </c>
      <c r="G340" s="29">
        <f>+H340+I340</f>
        <v>0</v>
      </c>
      <c r="H340" s="29"/>
      <c r="I340" s="29"/>
      <c r="J340" s="29">
        <f>+K340+L340</f>
        <v>0</v>
      </c>
      <c r="K340" s="29"/>
      <c r="L340" s="29"/>
      <c r="M340" s="29">
        <f>+N340+O340</f>
        <v>0</v>
      </c>
      <c r="N340" s="11"/>
      <c r="O340" s="11"/>
    </row>
    <row r="341" spans="1:15" ht="38.75" hidden="1" x14ac:dyDescent="0.2">
      <c r="A341" s="22" t="s">
        <v>263</v>
      </c>
      <c r="B341" s="42" t="s">
        <v>71</v>
      </c>
      <c r="C341" s="33" t="s">
        <v>46</v>
      </c>
      <c r="D341" s="33" t="s">
        <v>242</v>
      </c>
      <c r="E341" s="23" t="s">
        <v>264</v>
      </c>
      <c r="F341" s="59"/>
      <c r="G341" s="18">
        <f t="shared" ref="G341:G342" si="201">+G342</f>
        <v>0</v>
      </c>
      <c r="H341" s="18">
        <f t="shared" ref="H341:O344" si="202">+H342</f>
        <v>0</v>
      </c>
      <c r="I341" s="18">
        <f t="shared" si="202"/>
        <v>0</v>
      </c>
      <c r="J341" s="18">
        <f t="shared" ref="J341:J342" si="203">+J342</f>
        <v>0</v>
      </c>
      <c r="K341" s="18">
        <f t="shared" si="202"/>
        <v>0</v>
      </c>
      <c r="L341" s="18">
        <f t="shared" si="202"/>
        <v>0</v>
      </c>
      <c r="M341" s="18">
        <f t="shared" ref="M341:M342" si="204">+M342</f>
        <v>0</v>
      </c>
      <c r="N341" s="25">
        <f t="shared" si="202"/>
        <v>0</v>
      </c>
      <c r="O341" s="25">
        <f t="shared" si="202"/>
        <v>0</v>
      </c>
    </row>
    <row r="342" spans="1:15" ht="13.6" hidden="1" x14ac:dyDescent="0.25">
      <c r="A342" s="40" t="s">
        <v>39</v>
      </c>
      <c r="B342" s="45" t="s">
        <v>71</v>
      </c>
      <c r="C342" s="37" t="s">
        <v>46</v>
      </c>
      <c r="D342" s="37" t="s">
        <v>242</v>
      </c>
      <c r="E342" s="48" t="s">
        <v>264</v>
      </c>
      <c r="F342" s="49" t="s">
        <v>78</v>
      </c>
      <c r="G342" s="29">
        <f t="shared" si="201"/>
        <v>0</v>
      </c>
      <c r="H342" s="29">
        <f t="shared" si="202"/>
        <v>0</v>
      </c>
      <c r="I342" s="29">
        <f t="shared" si="202"/>
        <v>0</v>
      </c>
      <c r="J342" s="29">
        <f t="shared" si="203"/>
        <v>0</v>
      </c>
      <c r="K342" s="29">
        <f t="shared" si="202"/>
        <v>0</v>
      </c>
      <c r="L342" s="29">
        <f t="shared" si="202"/>
        <v>0</v>
      </c>
      <c r="M342" s="29">
        <f t="shared" si="204"/>
        <v>0</v>
      </c>
      <c r="N342" s="39">
        <f t="shared" si="202"/>
        <v>0</v>
      </c>
      <c r="O342" s="39">
        <f t="shared" si="202"/>
        <v>0</v>
      </c>
    </row>
    <row r="343" spans="1:15" ht="13.6" hidden="1" x14ac:dyDescent="0.25">
      <c r="A343" s="40" t="s">
        <v>40</v>
      </c>
      <c r="B343" s="45" t="s">
        <v>71</v>
      </c>
      <c r="C343" s="37" t="s">
        <v>46</v>
      </c>
      <c r="D343" s="37" t="s">
        <v>242</v>
      </c>
      <c r="E343" s="48" t="s">
        <v>264</v>
      </c>
      <c r="F343" s="49" t="s">
        <v>79</v>
      </c>
      <c r="G343" s="29">
        <f>+H343+I343</f>
        <v>0</v>
      </c>
      <c r="H343" s="29"/>
      <c r="I343" s="29"/>
      <c r="J343" s="29">
        <f>+K343+L343</f>
        <v>0</v>
      </c>
      <c r="K343" s="29"/>
      <c r="L343" s="29"/>
      <c r="M343" s="29">
        <f>+N343+O343</f>
        <v>0</v>
      </c>
      <c r="N343" s="11"/>
      <c r="O343" s="11"/>
    </row>
    <row r="344" spans="1:15" x14ac:dyDescent="0.2">
      <c r="A344" s="69" t="s">
        <v>265</v>
      </c>
      <c r="B344" s="42" t="s">
        <v>71</v>
      </c>
      <c r="C344" s="33" t="s">
        <v>46</v>
      </c>
      <c r="D344" s="33" t="s">
        <v>214</v>
      </c>
      <c r="E344" s="23"/>
      <c r="F344" s="59"/>
      <c r="G344" s="18">
        <f>+G345</f>
        <v>118899.23872000001</v>
      </c>
      <c r="H344" s="18">
        <f t="shared" si="202"/>
        <v>32998.038719999997</v>
      </c>
      <c r="I344" s="18">
        <f t="shared" si="202"/>
        <v>85901.200000000012</v>
      </c>
      <c r="J344" s="18">
        <f t="shared" si="202"/>
        <v>89639.5</v>
      </c>
      <c r="K344" s="18">
        <f t="shared" si="202"/>
        <v>35035</v>
      </c>
      <c r="L344" s="18">
        <f t="shared" si="202"/>
        <v>54604.5</v>
      </c>
      <c r="M344" s="18">
        <f t="shared" si="202"/>
        <v>90759.5</v>
      </c>
      <c r="N344" s="25">
        <f t="shared" si="202"/>
        <v>36155</v>
      </c>
      <c r="O344" s="25">
        <f t="shared" si="202"/>
        <v>54604.5</v>
      </c>
    </row>
    <row r="345" spans="1:15" ht="31.75" customHeight="1" x14ac:dyDescent="0.25">
      <c r="A345" s="22" t="s">
        <v>266</v>
      </c>
      <c r="B345" s="42" t="s">
        <v>71</v>
      </c>
      <c r="C345" s="33" t="s">
        <v>46</v>
      </c>
      <c r="D345" s="33" t="s">
        <v>214</v>
      </c>
      <c r="E345" s="23" t="s">
        <v>267</v>
      </c>
      <c r="F345" s="49"/>
      <c r="G345" s="18">
        <f>+G346+G358+G372</f>
        <v>118899.23872000001</v>
      </c>
      <c r="H345" s="18">
        <f t="shared" ref="H345:O345" si="205">+H346+H358+H372</f>
        <v>32998.038719999997</v>
      </c>
      <c r="I345" s="18">
        <f t="shared" si="205"/>
        <v>85901.200000000012</v>
      </c>
      <c r="J345" s="18">
        <f t="shared" si="205"/>
        <v>89639.5</v>
      </c>
      <c r="K345" s="18">
        <f t="shared" si="205"/>
        <v>35035</v>
      </c>
      <c r="L345" s="18">
        <f t="shared" si="205"/>
        <v>54604.5</v>
      </c>
      <c r="M345" s="18">
        <f t="shared" si="205"/>
        <v>90759.5</v>
      </c>
      <c r="N345" s="25">
        <f t="shared" si="205"/>
        <v>36155</v>
      </c>
      <c r="O345" s="25">
        <f t="shared" si="205"/>
        <v>54604.5</v>
      </c>
    </row>
    <row r="346" spans="1:15" ht="38.75" hidden="1" x14ac:dyDescent="0.2">
      <c r="A346" s="35" t="s">
        <v>268</v>
      </c>
      <c r="B346" s="42" t="s">
        <v>71</v>
      </c>
      <c r="C346" s="33" t="s">
        <v>46</v>
      </c>
      <c r="D346" s="33" t="s">
        <v>214</v>
      </c>
      <c r="E346" s="23" t="s">
        <v>269</v>
      </c>
      <c r="F346" s="59"/>
      <c r="G346" s="18">
        <f>+G350+G355+G347</f>
        <v>0</v>
      </c>
      <c r="H346" s="18">
        <f t="shared" ref="H346:I346" si="206">+H350+H355+H347</f>
        <v>0</v>
      </c>
      <c r="I346" s="18">
        <f t="shared" si="206"/>
        <v>0</v>
      </c>
      <c r="J346" s="18">
        <f>+J350+J355+J347</f>
        <v>0</v>
      </c>
      <c r="K346" s="18">
        <f t="shared" ref="K346:L346" si="207">+K350+K355+K347</f>
        <v>0</v>
      </c>
      <c r="L346" s="18">
        <f t="shared" si="207"/>
        <v>0</v>
      </c>
      <c r="M346" s="18">
        <f>+M350+M355+M347</f>
        <v>0</v>
      </c>
      <c r="N346" s="25">
        <f t="shared" ref="N346:O346" si="208">+N350+N355+N347</f>
        <v>0</v>
      </c>
      <c r="O346" s="25">
        <f t="shared" si="208"/>
        <v>0</v>
      </c>
    </row>
    <row r="347" spans="1:15" ht="25.85" hidden="1" x14ac:dyDescent="0.2">
      <c r="A347" s="35" t="s">
        <v>270</v>
      </c>
      <c r="B347" s="42" t="s">
        <v>71</v>
      </c>
      <c r="C347" s="33" t="s">
        <v>46</v>
      </c>
      <c r="D347" s="33" t="s">
        <v>214</v>
      </c>
      <c r="E347" s="23" t="s">
        <v>271</v>
      </c>
      <c r="F347" s="59"/>
      <c r="G347" s="18">
        <f t="shared" ref="G347:O348" si="209">+G348</f>
        <v>0</v>
      </c>
      <c r="H347" s="18">
        <f t="shared" si="209"/>
        <v>0</v>
      </c>
      <c r="I347" s="18">
        <f t="shared" si="209"/>
        <v>0</v>
      </c>
      <c r="J347" s="18">
        <f t="shared" si="209"/>
        <v>0</v>
      </c>
      <c r="K347" s="18">
        <f t="shared" si="209"/>
        <v>0</v>
      </c>
      <c r="L347" s="18">
        <f t="shared" si="209"/>
        <v>0</v>
      </c>
      <c r="M347" s="18">
        <f t="shared" si="209"/>
        <v>0</v>
      </c>
      <c r="N347" s="25">
        <f t="shared" si="209"/>
        <v>0</v>
      </c>
      <c r="O347" s="25">
        <f t="shared" si="209"/>
        <v>0</v>
      </c>
    </row>
    <row r="348" spans="1:15" ht="13.6" hidden="1" x14ac:dyDescent="0.25">
      <c r="A348" s="70" t="s">
        <v>272</v>
      </c>
      <c r="B348" s="45" t="s">
        <v>71</v>
      </c>
      <c r="C348" s="37" t="s">
        <v>46</v>
      </c>
      <c r="D348" s="37" t="s">
        <v>214</v>
      </c>
      <c r="E348" s="48" t="s">
        <v>271</v>
      </c>
      <c r="F348" s="49" t="s">
        <v>273</v>
      </c>
      <c r="G348" s="29">
        <f t="shared" si="209"/>
        <v>0</v>
      </c>
      <c r="H348" s="29">
        <f t="shared" si="209"/>
        <v>0</v>
      </c>
      <c r="I348" s="29">
        <f t="shared" si="209"/>
        <v>0</v>
      </c>
      <c r="J348" s="29">
        <f t="shared" si="209"/>
        <v>0</v>
      </c>
      <c r="K348" s="29">
        <f t="shared" si="209"/>
        <v>0</v>
      </c>
      <c r="L348" s="29">
        <f t="shared" si="209"/>
        <v>0</v>
      </c>
      <c r="M348" s="29">
        <f t="shared" si="209"/>
        <v>0</v>
      </c>
      <c r="N348" s="39">
        <f t="shared" si="209"/>
        <v>0</v>
      </c>
      <c r="O348" s="39">
        <f t="shared" si="209"/>
        <v>0</v>
      </c>
    </row>
    <row r="349" spans="1:15" ht="13.6" hidden="1" x14ac:dyDescent="0.25">
      <c r="A349" s="71" t="s">
        <v>274</v>
      </c>
      <c r="B349" s="45" t="s">
        <v>71</v>
      </c>
      <c r="C349" s="37" t="s">
        <v>46</v>
      </c>
      <c r="D349" s="37" t="s">
        <v>214</v>
      </c>
      <c r="E349" s="48" t="s">
        <v>271</v>
      </c>
      <c r="F349" s="49" t="s">
        <v>275</v>
      </c>
      <c r="G349" s="29">
        <f>+H349+I349</f>
        <v>0</v>
      </c>
      <c r="H349" s="29"/>
      <c r="I349" s="29"/>
      <c r="J349" s="29">
        <f>+K349+L349</f>
        <v>0</v>
      </c>
      <c r="K349" s="29"/>
      <c r="L349" s="29"/>
      <c r="M349" s="29">
        <f>+N349+O349</f>
        <v>0</v>
      </c>
      <c r="N349" s="39"/>
      <c r="O349" s="39"/>
    </row>
    <row r="350" spans="1:15" ht="38.75" hidden="1" x14ac:dyDescent="0.2">
      <c r="A350" s="30" t="s">
        <v>276</v>
      </c>
      <c r="B350" s="42" t="s">
        <v>71</v>
      </c>
      <c r="C350" s="33" t="s">
        <v>46</v>
      </c>
      <c r="D350" s="33" t="s">
        <v>214</v>
      </c>
      <c r="E350" s="23" t="s">
        <v>277</v>
      </c>
      <c r="F350" s="59"/>
      <c r="G350" s="18">
        <f t="shared" ref="G350:I350" si="210">+G351+G353</f>
        <v>0</v>
      </c>
      <c r="H350" s="18">
        <f t="shared" si="210"/>
        <v>0</v>
      </c>
      <c r="I350" s="18">
        <f t="shared" si="210"/>
        <v>0</v>
      </c>
      <c r="J350" s="18">
        <f t="shared" ref="J350:O350" si="211">+J351+J353</f>
        <v>0</v>
      </c>
      <c r="K350" s="18">
        <f t="shared" si="211"/>
        <v>0</v>
      </c>
      <c r="L350" s="18">
        <f t="shared" si="211"/>
        <v>0</v>
      </c>
      <c r="M350" s="18">
        <f t="shared" si="211"/>
        <v>0</v>
      </c>
      <c r="N350" s="25">
        <f t="shared" si="211"/>
        <v>0</v>
      </c>
      <c r="O350" s="25">
        <f t="shared" si="211"/>
        <v>0</v>
      </c>
    </row>
    <row r="351" spans="1:15" ht="13.6" hidden="1" x14ac:dyDescent="0.25">
      <c r="A351" s="70" t="s">
        <v>272</v>
      </c>
      <c r="B351" s="45" t="s">
        <v>71</v>
      </c>
      <c r="C351" s="37" t="s">
        <v>46</v>
      </c>
      <c r="D351" s="37" t="s">
        <v>214</v>
      </c>
      <c r="E351" s="48" t="s">
        <v>277</v>
      </c>
      <c r="F351" s="49" t="s">
        <v>273</v>
      </c>
      <c r="G351" s="29">
        <f t="shared" ref="G351:O351" si="212">+G352</f>
        <v>0</v>
      </c>
      <c r="H351" s="29">
        <f t="shared" si="212"/>
        <v>0</v>
      </c>
      <c r="I351" s="29">
        <f t="shared" si="212"/>
        <v>0</v>
      </c>
      <c r="J351" s="29">
        <f t="shared" si="212"/>
        <v>0</v>
      </c>
      <c r="K351" s="29">
        <f t="shared" si="212"/>
        <v>0</v>
      </c>
      <c r="L351" s="29">
        <f t="shared" si="212"/>
        <v>0</v>
      </c>
      <c r="M351" s="29">
        <f t="shared" si="212"/>
        <v>0</v>
      </c>
      <c r="N351" s="39">
        <f t="shared" si="212"/>
        <v>0</v>
      </c>
      <c r="O351" s="39">
        <f t="shared" si="212"/>
        <v>0</v>
      </c>
    </row>
    <row r="352" spans="1:15" ht="13.6" hidden="1" x14ac:dyDescent="0.25">
      <c r="A352" s="71" t="s">
        <v>274</v>
      </c>
      <c r="B352" s="45" t="s">
        <v>71</v>
      </c>
      <c r="C352" s="37" t="s">
        <v>46</v>
      </c>
      <c r="D352" s="37" t="s">
        <v>214</v>
      </c>
      <c r="E352" s="48" t="s">
        <v>277</v>
      </c>
      <c r="F352" s="49" t="s">
        <v>275</v>
      </c>
      <c r="G352" s="29">
        <f>+H352+I352</f>
        <v>0</v>
      </c>
      <c r="H352" s="29"/>
      <c r="I352" s="29"/>
      <c r="J352" s="29">
        <f>+K352+L352</f>
        <v>0</v>
      </c>
      <c r="K352" s="29"/>
      <c r="L352" s="29"/>
      <c r="M352" s="29">
        <f>+N352+O352</f>
        <v>0</v>
      </c>
      <c r="N352" s="11"/>
      <c r="O352" s="11"/>
    </row>
    <row r="353" spans="1:16" ht="13.6" hidden="1" x14ac:dyDescent="0.25">
      <c r="A353" s="26" t="s">
        <v>61</v>
      </c>
      <c r="B353" s="45" t="s">
        <v>71</v>
      </c>
      <c r="C353" s="37" t="s">
        <v>46</v>
      </c>
      <c r="D353" s="37" t="s">
        <v>214</v>
      </c>
      <c r="E353" s="48" t="s">
        <v>277</v>
      </c>
      <c r="F353" s="49" t="s">
        <v>62</v>
      </c>
      <c r="G353" s="29">
        <f t="shared" ref="G353:O353" si="213">+G354</f>
        <v>0</v>
      </c>
      <c r="H353" s="29">
        <f t="shared" si="213"/>
        <v>0</v>
      </c>
      <c r="I353" s="29">
        <f t="shared" si="213"/>
        <v>0</v>
      </c>
      <c r="J353" s="29">
        <f t="shared" si="213"/>
        <v>0</v>
      </c>
      <c r="K353" s="29">
        <f t="shared" si="213"/>
        <v>0</v>
      </c>
      <c r="L353" s="29">
        <f t="shared" si="213"/>
        <v>0</v>
      </c>
      <c r="M353" s="29">
        <f t="shared" si="213"/>
        <v>0</v>
      </c>
      <c r="N353" s="39">
        <f t="shared" si="213"/>
        <v>0</v>
      </c>
      <c r="O353" s="39">
        <f t="shared" si="213"/>
        <v>0</v>
      </c>
    </row>
    <row r="354" spans="1:16" ht="13.6" hidden="1" x14ac:dyDescent="0.25">
      <c r="A354" s="26" t="s">
        <v>220</v>
      </c>
      <c r="B354" s="45" t="s">
        <v>71</v>
      </c>
      <c r="C354" s="37" t="s">
        <v>46</v>
      </c>
      <c r="D354" s="37" t="s">
        <v>214</v>
      </c>
      <c r="E354" s="48" t="s">
        <v>277</v>
      </c>
      <c r="F354" s="49" t="s">
        <v>278</v>
      </c>
      <c r="G354" s="29">
        <f>+H354+I354</f>
        <v>0</v>
      </c>
      <c r="H354" s="29"/>
      <c r="I354" s="29">
        <f>4826.1-4826.1+50000-50000</f>
        <v>0</v>
      </c>
      <c r="J354" s="29">
        <f>+K354+L354</f>
        <v>0</v>
      </c>
      <c r="K354" s="29"/>
      <c r="L354" s="29">
        <f>4826.1-4826.1+50000-50000</f>
        <v>0</v>
      </c>
      <c r="M354" s="29">
        <f>+N354+O354</f>
        <v>0</v>
      </c>
      <c r="N354" s="11"/>
      <c r="O354" s="11">
        <f>4826.1-4826.1+50000-50000</f>
        <v>0</v>
      </c>
    </row>
    <row r="355" spans="1:16" ht="38.75" hidden="1" x14ac:dyDescent="0.2">
      <c r="A355" s="30" t="s">
        <v>279</v>
      </c>
      <c r="B355" s="42" t="s">
        <v>71</v>
      </c>
      <c r="C355" s="33" t="s">
        <v>46</v>
      </c>
      <c r="D355" s="33" t="s">
        <v>214</v>
      </c>
      <c r="E355" s="23" t="s">
        <v>280</v>
      </c>
      <c r="F355" s="59"/>
      <c r="G355" s="18">
        <f t="shared" ref="G355:O356" si="214">+G356</f>
        <v>0</v>
      </c>
      <c r="H355" s="18">
        <f t="shared" si="214"/>
        <v>0</v>
      </c>
      <c r="I355" s="18">
        <f t="shared" si="214"/>
        <v>0</v>
      </c>
      <c r="J355" s="18">
        <f t="shared" si="214"/>
        <v>0</v>
      </c>
      <c r="K355" s="18">
        <f t="shared" si="214"/>
        <v>0</v>
      </c>
      <c r="L355" s="18">
        <f t="shared" si="214"/>
        <v>0</v>
      </c>
      <c r="M355" s="18">
        <f t="shared" si="214"/>
        <v>0</v>
      </c>
      <c r="N355" s="25">
        <f t="shared" si="214"/>
        <v>0</v>
      </c>
      <c r="O355" s="25">
        <f t="shared" si="214"/>
        <v>0</v>
      </c>
    </row>
    <row r="356" spans="1:16" ht="13.6" hidden="1" x14ac:dyDescent="0.25">
      <c r="A356" s="70" t="s">
        <v>272</v>
      </c>
      <c r="B356" s="45" t="s">
        <v>71</v>
      </c>
      <c r="C356" s="37" t="s">
        <v>46</v>
      </c>
      <c r="D356" s="37" t="s">
        <v>214</v>
      </c>
      <c r="E356" s="48" t="s">
        <v>280</v>
      </c>
      <c r="F356" s="49" t="s">
        <v>273</v>
      </c>
      <c r="G356" s="29">
        <f t="shared" si="214"/>
        <v>0</v>
      </c>
      <c r="H356" s="29">
        <f t="shared" si="214"/>
        <v>0</v>
      </c>
      <c r="I356" s="29">
        <f t="shared" si="214"/>
        <v>0</v>
      </c>
      <c r="J356" s="29">
        <f t="shared" si="214"/>
        <v>0</v>
      </c>
      <c r="K356" s="29">
        <f t="shared" si="214"/>
        <v>0</v>
      </c>
      <c r="L356" s="29">
        <f t="shared" si="214"/>
        <v>0</v>
      </c>
      <c r="M356" s="29">
        <f t="shared" si="214"/>
        <v>0</v>
      </c>
      <c r="N356" s="39">
        <f t="shared" si="214"/>
        <v>0</v>
      </c>
      <c r="O356" s="39">
        <f t="shared" si="214"/>
        <v>0</v>
      </c>
    </row>
    <row r="357" spans="1:16" ht="13.6" hidden="1" x14ac:dyDescent="0.25">
      <c r="A357" s="71" t="s">
        <v>274</v>
      </c>
      <c r="B357" s="45" t="s">
        <v>71</v>
      </c>
      <c r="C357" s="37" t="s">
        <v>46</v>
      </c>
      <c r="D357" s="37" t="s">
        <v>214</v>
      </c>
      <c r="E357" s="48" t="s">
        <v>280</v>
      </c>
      <c r="F357" s="49" t="s">
        <v>275</v>
      </c>
      <c r="G357" s="29">
        <f>+H357+I357</f>
        <v>0</v>
      </c>
      <c r="H357" s="29"/>
      <c r="I357" s="29"/>
      <c r="J357" s="29">
        <f>+K357+L357</f>
        <v>0</v>
      </c>
      <c r="K357" s="29"/>
      <c r="L357" s="29"/>
      <c r="M357" s="29">
        <f>+N357+O357</f>
        <v>0</v>
      </c>
      <c r="N357" s="11"/>
      <c r="O357" s="11"/>
    </row>
    <row r="358" spans="1:16" ht="40.75" customHeight="1" x14ac:dyDescent="0.2">
      <c r="A358" s="35" t="s">
        <v>281</v>
      </c>
      <c r="B358" s="42" t="s">
        <v>71</v>
      </c>
      <c r="C358" s="33" t="s">
        <v>46</v>
      </c>
      <c r="D358" s="33" t="s">
        <v>214</v>
      </c>
      <c r="E358" s="23" t="s">
        <v>282</v>
      </c>
      <c r="F358" s="59"/>
      <c r="G358" s="18">
        <f t="shared" ref="G358:I358" si="215">+G359+G369+G364</f>
        <v>71810.3</v>
      </c>
      <c r="H358" s="18">
        <f t="shared" si="215"/>
        <v>8800</v>
      </c>
      <c r="I358" s="18">
        <f t="shared" si="215"/>
        <v>63010.3</v>
      </c>
      <c r="J358" s="18">
        <f t="shared" ref="J358:O358" si="216">+J359+J369+J364</f>
        <v>0</v>
      </c>
      <c r="K358" s="18">
        <f t="shared" si="216"/>
        <v>0</v>
      </c>
      <c r="L358" s="18">
        <f t="shared" si="216"/>
        <v>0</v>
      </c>
      <c r="M358" s="18">
        <f t="shared" si="216"/>
        <v>0</v>
      </c>
      <c r="N358" s="25">
        <f t="shared" si="216"/>
        <v>0</v>
      </c>
      <c r="O358" s="25">
        <f t="shared" si="216"/>
        <v>0</v>
      </c>
    </row>
    <row r="359" spans="1:16" ht="38.75" x14ac:dyDescent="0.2">
      <c r="A359" s="30" t="s">
        <v>276</v>
      </c>
      <c r="B359" s="42" t="s">
        <v>71</v>
      </c>
      <c r="C359" s="33" t="s">
        <v>46</v>
      </c>
      <c r="D359" s="33" t="s">
        <v>214</v>
      </c>
      <c r="E359" s="23" t="s">
        <v>283</v>
      </c>
      <c r="F359" s="59"/>
      <c r="G359" s="18">
        <f t="shared" ref="G359:I359" si="217">+G360+G362</f>
        <v>63010.3</v>
      </c>
      <c r="H359" s="18">
        <f t="shared" si="217"/>
        <v>0</v>
      </c>
      <c r="I359" s="18">
        <f t="shared" si="217"/>
        <v>63010.3</v>
      </c>
      <c r="J359" s="18">
        <f t="shared" ref="J359:O359" si="218">+J360+J362</f>
        <v>0</v>
      </c>
      <c r="K359" s="18">
        <f t="shared" si="218"/>
        <v>0</v>
      </c>
      <c r="L359" s="18">
        <f t="shared" si="218"/>
        <v>0</v>
      </c>
      <c r="M359" s="18">
        <f t="shared" si="218"/>
        <v>0</v>
      </c>
      <c r="N359" s="25">
        <f t="shared" si="218"/>
        <v>0</v>
      </c>
      <c r="O359" s="25">
        <f t="shared" si="218"/>
        <v>0</v>
      </c>
    </row>
    <row r="360" spans="1:16" ht="13.6" hidden="1" x14ac:dyDescent="0.25">
      <c r="A360" s="40" t="s">
        <v>39</v>
      </c>
      <c r="B360" s="45" t="s">
        <v>71</v>
      </c>
      <c r="C360" s="37" t="s">
        <v>46</v>
      </c>
      <c r="D360" s="37" t="s">
        <v>214</v>
      </c>
      <c r="E360" s="48" t="s">
        <v>283</v>
      </c>
      <c r="F360" s="49" t="s">
        <v>78</v>
      </c>
      <c r="G360" s="29">
        <f t="shared" ref="G360:O360" si="219">+G361</f>
        <v>0</v>
      </c>
      <c r="H360" s="29">
        <f t="shared" si="219"/>
        <v>0</v>
      </c>
      <c r="I360" s="29">
        <f t="shared" si="219"/>
        <v>0</v>
      </c>
      <c r="J360" s="29">
        <f t="shared" si="219"/>
        <v>0</v>
      </c>
      <c r="K360" s="29">
        <f t="shared" si="219"/>
        <v>0</v>
      </c>
      <c r="L360" s="29">
        <f t="shared" si="219"/>
        <v>0</v>
      </c>
      <c r="M360" s="29">
        <f t="shared" si="219"/>
        <v>0</v>
      </c>
      <c r="N360" s="11">
        <f t="shared" si="219"/>
        <v>0</v>
      </c>
      <c r="O360" s="11">
        <f t="shared" si="219"/>
        <v>0</v>
      </c>
    </row>
    <row r="361" spans="1:16" ht="13.6" hidden="1" x14ac:dyDescent="0.25">
      <c r="A361" s="40" t="s">
        <v>40</v>
      </c>
      <c r="B361" s="45" t="s">
        <v>71</v>
      </c>
      <c r="C361" s="37" t="s">
        <v>46</v>
      </c>
      <c r="D361" s="37" t="s">
        <v>214</v>
      </c>
      <c r="E361" s="48" t="s">
        <v>283</v>
      </c>
      <c r="F361" s="49" t="s">
        <v>79</v>
      </c>
      <c r="G361" s="29">
        <f>+H361+I361</f>
        <v>0</v>
      </c>
      <c r="H361" s="29"/>
      <c r="I361" s="29"/>
      <c r="J361" s="29">
        <f>+K361+L361</f>
        <v>0</v>
      </c>
      <c r="K361" s="29"/>
      <c r="L361" s="29"/>
      <c r="M361" s="29">
        <f>+N361+O361</f>
        <v>0</v>
      </c>
      <c r="N361" s="11"/>
      <c r="O361" s="11"/>
    </row>
    <row r="362" spans="1:16" ht="13.6" x14ac:dyDescent="0.25">
      <c r="A362" s="41" t="s">
        <v>61</v>
      </c>
      <c r="B362" s="45" t="s">
        <v>71</v>
      </c>
      <c r="C362" s="37" t="s">
        <v>46</v>
      </c>
      <c r="D362" s="37" t="s">
        <v>214</v>
      </c>
      <c r="E362" s="48" t="s">
        <v>283</v>
      </c>
      <c r="F362" s="49" t="s">
        <v>62</v>
      </c>
      <c r="G362" s="29">
        <f t="shared" ref="G362:O362" si="220">+G363</f>
        <v>63010.3</v>
      </c>
      <c r="H362" s="29">
        <f t="shared" si="220"/>
        <v>0</v>
      </c>
      <c r="I362" s="29">
        <f t="shared" si="220"/>
        <v>63010.3</v>
      </c>
      <c r="J362" s="29">
        <f t="shared" si="220"/>
        <v>0</v>
      </c>
      <c r="K362" s="29">
        <f t="shared" si="220"/>
        <v>0</v>
      </c>
      <c r="L362" s="29">
        <f t="shared" si="220"/>
        <v>0</v>
      </c>
      <c r="M362" s="29">
        <f t="shared" si="220"/>
        <v>0</v>
      </c>
      <c r="N362" s="11">
        <f t="shared" si="220"/>
        <v>0</v>
      </c>
      <c r="O362" s="11">
        <f t="shared" si="220"/>
        <v>0</v>
      </c>
    </row>
    <row r="363" spans="1:16" ht="13.6" x14ac:dyDescent="0.25">
      <c r="A363" s="26" t="s">
        <v>239</v>
      </c>
      <c r="B363" s="45" t="s">
        <v>71</v>
      </c>
      <c r="C363" s="37" t="s">
        <v>46</v>
      </c>
      <c r="D363" s="37" t="s">
        <v>214</v>
      </c>
      <c r="E363" s="48" t="s">
        <v>283</v>
      </c>
      <c r="F363" s="49" t="s">
        <v>240</v>
      </c>
      <c r="G363" s="29">
        <f>+H363+I363</f>
        <v>63010.3</v>
      </c>
      <c r="H363" s="29"/>
      <c r="I363" s="29">
        <f>37000+26010.3</f>
        <v>63010.3</v>
      </c>
      <c r="J363" s="29">
        <f>+K363+L363</f>
        <v>0</v>
      </c>
      <c r="K363" s="29"/>
      <c r="L363" s="29"/>
      <c r="M363" s="29">
        <f>+N363+O363</f>
        <v>0</v>
      </c>
      <c r="N363" s="11"/>
      <c r="O363" s="11"/>
      <c r="P363" s="19"/>
    </row>
    <row r="364" spans="1:16" ht="38.75" x14ac:dyDescent="0.2">
      <c r="A364" s="35" t="s">
        <v>284</v>
      </c>
      <c r="B364" s="42" t="s">
        <v>71</v>
      </c>
      <c r="C364" s="33" t="s">
        <v>46</v>
      </c>
      <c r="D364" s="33" t="s">
        <v>214</v>
      </c>
      <c r="E364" s="23" t="s">
        <v>285</v>
      </c>
      <c r="F364" s="59"/>
      <c r="G364" s="18">
        <f>+G365+G367</f>
        <v>8800</v>
      </c>
      <c r="H364" s="18">
        <f t="shared" ref="H364:I364" si="221">+H365+H367</f>
        <v>8800</v>
      </c>
      <c r="I364" s="18">
        <f t="shared" si="221"/>
        <v>0</v>
      </c>
      <c r="J364" s="18">
        <f>+J365+J367</f>
        <v>0</v>
      </c>
      <c r="K364" s="18">
        <f t="shared" ref="K364:L364" si="222">+K365+K367</f>
        <v>0</v>
      </c>
      <c r="L364" s="18">
        <f t="shared" si="222"/>
        <v>0</v>
      </c>
      <c r="M364" s="18">
        <f>+M365+M367</f>
        <v>0</v>
      </c>
      <c r="N364" s="25">
        <f t="shared" ref="N364:O364" si="223">+N365+N367</f>
        <v>0</v>
      </c>
      <c r="O364" s="25">
        <f t="shared" si="223"/>
        <v>0</v>
      </c>
      <c r="P364" s="19"/>
    </row>
    <row r="365" spans="1:16" ht="13.6" x14ac:dyDescent="0.25">
      <c r="A365" s="41" t="s">
        <v>61</v>
      </c>
      <c r="B365" s="45" t="s">
        <v>71</v>
      </c>
      <c r="C365" s="37" t="s">
        <v>46</v>
      </c>
      <c r="D365" s="37" t="s">
        <v>214</v>
      </c>
      <c r="E365" s="48" t="s">
        <v>285</v>
      </c>
      <c r="F365" s="49" t="s">
        <v>62</v>
      </c>
      <c r="G365" s="29">
        <f t="shared" ref="G365:O365" si="224">+G366</f>
        <v>8800</v>
      </c>
      <c r="H365" s="29">
        <f t="shared" si="224"/>
        <v>8800</v>
      </c>
      <c r="I365" s="29">
        <f t="shared" si="224"/>
        <v>0</v>
      </c>
      <c r="J365" s="29">
        <f t="shared" si="224"/>
        <v>0</v>
      </c>
      <c r="K365" s="29">
        <f t="shared" si="224"/>
        <v>0</v>
      </c>
      <c r="L365" s="29">
        <f t="shared" si="224"/>
        <v>0</v>
      </c>
      <c r="M365" s="29">
        <f t="shared" si="224"/>
        <v>0</v>
      </c>
      <c r="N365" s="11">
        <f t="shared" si="224"/>
        <v>0</v>
      </c>
      <c r="O365" s="11">
        <f t="shared" si="224"/>
        <v>0</v>
      </c>
      <c r="P365" s="19"/>
    </row>
    <row r="366" spans="1:16" ht="13.6" x14ac:dyDescent="0.25">
      <c r="A366" s="40" t="s">
        <v>220</v>
      </c>
      <c r="B366" s="45" t="s">
        <v>71</v>
      </c>
      <c r="C366" s="37" t="s">
        <v>46</v>
      </c>
      <c r="D366" s="37" t="s">
        <v>214</v>
      </c>
      <c r="E366" s="48" t="s">
        <v>285</v>
      </c>
      <c r="F366" s="49" t="s">
        <v>278</v>
      </c>
      <c r="G366" s="29">
        <f>+H366+I366</f>
        <v>8800</v>
      </c>
      <c r="H366" s="29">
        <f>6000+2800</f>
        <v>8800</v>
      </c>
      <c r="I366" s="29"/>
      <c r="J366" s="29">
        <f>+K366+L366</f>
        <v>0</v>
      </c>
      <c r="K366" s="29"/>
      <c r="L366" s="29"/>
      <c r="M366" s="29">
        <f>+N366+O366</f>
        <v>0</v>
      </c>
      <c r="N366" s="11"/>
      <c r="O366" s="11"/>
      <c r="P366" s="19"/>
    </row>
    <row r="367" spans="1:16" ht="13.6" hidden="1" x14ac:dyDescent="0.25">
      <c r="A367" s="41" t="s">
        <v>61</v>
      </c>
      <c r="B367" s="45" t="s">
        <v>71</v>
      </c>
      <c r="C367" s="37" t="s">
        <v>46</v>
      </c>
      <c r="D367" s="37" t="s">
        <v>214</v>
      </c>
      <c r="E367" s="48" t="s">
        <v>285</v>
      </c>
      <c r="F367" s="49" t="s">
        <v>62</v>
      </c>
      <c r="G367" s="29">
        <f>+G368</f>
        <v>0</v>
      </c>
      <c r="H367" s="29">
        <f t="shared" ref="H367:O367" si="225">+H368</f>
        <v>0</v>
      </c>
      <c r="I367" s="29">
        <f t="shared" si="225"/>
        <v>0</v>
      </c>
      <c r="J367" s="29">
        <f>+J368</f>
        <v>0</v>
      </c>
      <c r="K367" s="29">
        <f t="shared" si="225"/>
        <v>0</v>
      </c>
      <c r="L367" s="29">
        <f t="shared" si="225"/>
        <v>0</v>
      </c>
      <c r="M367" s="29">
        <f>+M368</f>
        <v>0</v>
      </c>
      <c r="N367" s="39">
        <f t="shared" si="225"/>
        <v>0</v>
      </c>
      <c r="O367" s="39">
        <f t="shared" si="225"/>
        <v>0</v>
      </c>
      <c r="P367" s="19"/>
    </row>
    <row r="368" spans="1:16" ht="13.6" hidden="1" x14ac:dyDescent="0.25">
      <c r="A368" s="40" t="s">
        <v>220</v>
      </c>
      <c r="B368" s="45" t="s">
        <v>71</v>
      </c>
      <c r="C368" s="37" t="s">
        <v>46</v>
      </c>
      <c r="D368" s="37" t="s">
        <v>214</v>
      </c>
      <c r="E368" s="48" t="s">
        <v>285</v>
      </c>
      <c r="F368" s="49" t="s">
        <v>278</v>
      </c>
      <c r="G368" s="29">
        <f>+H368+I368</f>
        <v>0</v>
      </c>
      <c r="H368" s="29"/>
      <c r="I368" s="29"/>
      <c r="J368" s="29">
        <f>+K368+L368</f>
        <v>0</v>
      </c>
      <c r="K368" s="29"/>
      <c r="L368" s="29"/>
      <c r="M368" s="29">
        <f>+N368+O368</f>
        <v>0</v>
      </c>
      <c r="N368" s="11"/>
      <c r="O368" s="11"/>
      <c r="P368" s="19"/>
    </row>
    <row r="369" spans="1:15" ht="38.75" hidden="1" x14ac:dyDescent="0.2">
      <c r="A369" s="30" t="s">
        <v>279</v>
      </c>
      <c r="B369" s="42" t="s">
        <v>71</v>
      </c>
      <c r="C369" s="33" t="s">
        <v>46</v>
      </c>
      <c r="D369" s="33" t="s">
        <v>214</v>
      </c>
      <c r="E369" s="23" t="s">
        <v>286</v>
      </c>
      <c r="F369" s="59"/>
      <c r="G369" s="18">
        <f t="shared" ref="G369:O370" si="226">+G370</f>
        <v>0</v>
      </c>
      <c r="H369" s="18">
        <f t="shared" si="226"/>
        <v>0</v>
      </c>
      <c r="I369" s="18">
        <f t="shared" si="226"/>
        <v>0</v>
      </c>
      <c r="J369" s="18">
        <f t="shared" si="226"/>
        <v>0</v>
      </c>
      <c r="K369" s="18">
        <f t="shared" si="226"/>
        <v>0</v>
      </c>
      <c r="L369" s="18">
        <f t="shared" si="226"/>
        <v>0</v>
      </c>
      <c r="M369" s="18">
        <f t="shared" si="226"/>
        <v>0</v>
      </c>
      <c r="N369" s="25">
        <f t="shared" si="226"/>
        <v>0</v>
      </c>
      <c r="O369" s="25">
        <f t="shared" si="226"/>
        <v>0</v>
      </c>
    </row>
    <row r="370" spans="1:15" ht="13.6" hidden="1" x14ac:dyDescent="0.25">
      <c r="A370" s="40" t="s">
        <v>39</v>
      </c>
      <c r="B370" s="45" t="s">
        <v>71</v>
      </c>
      <c r="C370" s="37" t="s">
        <v>46</v>
      </c>
      <c r="D370" s="37" t="s">
        <v>214</v>
      </c>
      <c r="E370" s="48" t="s">
        <v>286</v>
      </c>
      <c r="F370" s="49" t="s">
        <v>78</v>
      </c>
      <c r="G370" s="29">
        <f t="shared" si="226"/>
        <v>0</v>
      </c>
      <c r="H370" s="29">
        <f t="shared" si="226"/>
        <v>0</v>
      </c>
      <c r="I370" s="29">
        <f t="shared" si="226"/>
        <v>0</v>
      </c>
      <c r="J370" s="29">
        <f t="shared" si="226"/>
        <v>0</v>
      </c>
      <c r="K370" s="29">
        <f t="shared" si="226"/>
        <v>0</v>
      </c>
      <c r="L370" s="29">
        <f t="shared" si="226"/>
        <v>0</v>
      </c>
      <c r="M370" s="29">
        <f t="shared" si="226"/>
        <v>0</v>
      </c>
      <c r="N370" s="11">
        <f t="shared" si="226"/>
        <v>0</v>
      </c>
      <c r="O370" s="11">
        <f t="shared" si="226"/>
        <v>0</v>
      </c>
    </row>
    <row r="371" spans="1:15" ht="13.6" hidden="1" x14ac:dyDescent="0.25">
      <c r="A371" s="40" t="s">
        <v>40</v>
      </c>
      <c r="B371" s="45" t="s">
        <v>71</v>
      </c>
      <c r="C371" s="37" t="s">
        <v>46</v>
      </c>
      <c r="D371" s="37" t="s">
        <v>214</v>
      </c>
      <c r="E371" s="48" t="s">
        <v>286</v>
      </c>
      <c r="F371" s="49" t="s">
        <v>79</v>
      </c>
      <c r="G371" s="29">
        <f>+H371+I371</f>
        <v>0</v>
      </c>
      <c r="H371" s="29"/>
      <c r="I371" s="29"/>
      <c r="J371" s="29">
        <f>+K371+L371</f>
        <v>0</v>
      </c>
      <c r="K371" s="29"/>
      <c r="L371" s="29"/>
      <c r="M371" s="29">
        <f>+N371+O371</f>
        <v>0</v>
      </c>
      <c r="N371" s="11"/>
      <c r="O371" s="11"/>
    </row>
    <row r="372" spans="1:15" ht="35.5" customHeight="1" x14ac:dyDescent="0.2">
      <c r="A372" s="22" t="s">
        <v>287</v>
      </c>
      <c r="B372" s="42" t="s">
        <v>71</v>
      </c>
      <c r="C372" s="33" t="s">
        <v>46</v>
      </c>
      <c r="D372" s="33" t="s">
        <v>214</v>
      </c>
      <c r="E372" s="23" t="s">
        <v>288</v>
      </c>
      <c r="F372" s="59"/>
      <c r="G372" s="18">
        <f>+G373+G379+G376</f>
        <v>47088.938720000006</v>
      </c>
      <c r="H372" s="18">
        <f t="shared" ref="H372:O372" si="227">+H373+H379+H376</f>
        <v>24198.03872</v>
      </c>
      <c r="I372" s="18">
        <f t="shared" si="227"/>
        <v>22890.9</v>
      </c>
      <c r="J372" s="18">
        <f t="shared" si="227"/>
        <v>89639.5</v>
      </c>
      <c r="K372" s="18">
        <f t="shared" si="227"/>
        <v>35035</v>
      </c>
      <c r="L372" s="18">
        <f t="shared" si="227"/>
        <v>54604.5</v>
      </c>
      <c r="M372" s="18">
        <f t="shared" si="227"/>
        <v>90759.5</v>
      </c>
      <c r="N372" s="25">
        <f t="shared" si="227"/>
        <v>36155</v>
      </c>
      <c r="O372" s="25">
        <f t="shared" si="227"/>
        <v>54604.5</v>
      </c>
    </row>
    <row r="373" spans="1:15" ht="38.75" x14ac:dyDescent="0.2">
      <c r="A373" s="30" t="s">
        <v>276</v>
      </c>
      <c r="B373" s="42" t="s">
        <v>71</v>
      </c>
      <c r="C373" s="33" t="s">
        <v>46</v>
      </c>
      <c r="D373" s="33" t="s">
        <v>214</v>
      </c>
      <c r="E373" s="23" t="s">
        <v>289</v>
      </c>
      <c r="F373" s="59"/>
      <c r="G373" s="18">
        <f t="shared" ref="G373:O374" si="228">+G374</f>
        <v>22890.9</v>
      </c>
      <c r="H373" s="18">
        <f t="shared" ref="H373:O373" si="229">+H374</f>
        <v>0</v>
      </c>
      <c r="I373" s="18">
        <f t="shared" si="229"/>
        <v>22890.9</v>
      </c>
      <c r="J373" s="18">
        <f t="shared" si="229"/>
        <v>54604.5</v>
      </c>
      <c r="K373" s="18">
        <f t="shared" si="229"/>
        <v>0</v>
      </c>
      <c r="L373" s="18">
        <f t="shared" si="229"/>
        <v>54604.5</v>
      </c>
      <c r="M373" s="18">
        <f t="shared" si="229"/>
        <v>54604.5</v>
      </c>
      <c r="N373" s="25">
        <f t="shared" si="229"/>
        <v>0</v>
      </c>
      <c r="O373" s="25">
        <f t="shared" si="229"/>
        <v>54604.5</v>
      </c>
    </row>
    <row r="374" spans="1:15" ht="13.6" x14ac:dyDescent="0.25">
      <c r="A374" s="40" t="s">
        <v>39</v>
      </c>
      <c r="B374" s="45" t="s">
        <v>71</v>
      </c>
      <c r="C374" s="37" t="s">
        <v>46</v>
      </c>
      <c r="D374" s="37" t="s">
        <v>214</v>
      </c>
      <c r="E374" s="48" t="s">
        <v>289</v>
      </c>
      <c r="F374" s="49" t="s">
        <v>78</v>
      </c>
      <c r="G374" s="29">
        <f t="shared" si="228"/>
        <v>22890.9</v>
      </c>
      <c r="H374" s="29">
        <f t="shared" si="228"/>
        <v>0</v>
      </c>
      <c r="I374" s="29">
        <f t="shared" si="228"/>
        <v>22890.9</v>
      </c>
      <c r="J374" s="29">
        <f t="shared" si="228"/>
        <v>54604.5</v>
      </c>
      <c r="K374" s="29">
        <f t="shared" si="228"/>
        <v>0</v>
      </c>
      <c r="L374" s="29">
        <f t="shared" si="228"/>
        <v>54604.5</v>
      </c>
      <c r="M374" s="29">
        <f t="shared" si="228"/>
        <v>54604.5</v>
      </c>
      <c r="N374" s="11">
        <f t="shared" si="228"/>
        <v>0</v>
      </c>
      <c r="O374" s="11">
        <f t="shared" si="228"/>
        <v>54604.5</v>
      </c>
    </row>
    <row r="375" spans="1:15" ht="13.6" x14ac:dyDescent="0.25">
      <c r="A375" s="40" t="s">
        <v>40</v>
      </c>
      <c r="B375" s="45" t="s">
        <v>71</v>
      </c>
      <c r="C375" s="37" t="s">
        <v>46</v>
      </c>
      <c r="D375" s="37" t="s">
        <v>214</v>
      </c>
      <c r="E375" s="48" t="s">
        <v>289</v>
      </c>
      <c r="F375" s="49" t="s">
        <v>79</v>
      </c>
      <c r="G375" s="29">
        <f>+H375+I375</f>
        <v>22890.9</v>
      </c>
      <c r="H375" s="29"/>
      <c r="I375" s="29">
        <v>22890.9</v>
      </c>
      <c r="J375" s="29">
        <f>+K375+L375</f>
        <v>54604.5</v>
      </c>
      <c r="K375" s="29"/>
      <c r="L375" s="29">
        <v>54604.5</v>
      </c>
      <c r="M375" s="29">
        <f>+N375+O375</f>
        <v>54604.5</v>
      </c>
      <c r="N375" s="11"/>
      <c r="O375" s="11">
        <v>54604.5</v>
      </c>
    </row>
    <row r="376" spans="1:15" ht="38.75" x14ac:dyDescent="0.2">
      <c r="A376" s="30" t="s">
        <v>279</v>
      </c>
      <c r="B376" s="42" t="s">
        <v>71</v>
      </c>
      <c r="C376" s="33" t="s">
        <v>46</v>
      </c>
      <c r="D376" s="33" t="s">
        <v>214</v>
      </c>
      <c r="E376" s="23" t="s">
        <v>290</v>
      </c>
      <c r="F376" s="59"/>
      <c r="G376" s="18">
        <f t="shared" ref="G376:O377" si="230">+G377</f>
        <v>611.05071999999996</v>
      </c>
      <c r="H376" s="18">
        <f t="shared" ref="H376:O376" si="231">+H377</f>
        <v>611.05071999999996</v>
      </c>
      <c r="I376" s="18">
        <f t="shared" si="231"/>
        <v>0</v>
      </c>
      <c r="J376" s="18">
        <f t="shared" si="231"/>
        <v>1457.61499</v>
      </c>
      <c r="K376" s="18">
        <f t="shared" si="231"/>
        <v>1457.61499</v>
      </c>
      <c r="L376" s="18">
        <f t="shared" si="231"/>
        <v>0</v>
      </c>
      <c r="M376" s="18">
        <f t="shared" si="231"/>
        <v>1457.61499</v>
      </c>
      <c r="N376" s="21">
        <f t="shared" si="231"/>
        <v>1457.61499</v>
      </c>
      <c r="O376" s="25">
        <f t="shared" si="231"/>
        <v>0</v>
      </c>
    </row>
    <row r="377" spans="1:15" ht="13.6" x14ac:dyDescent="0.25">
      <c r="A377" s="40" t="s">
        <v>39</v>
      </c>
      <c r="B377" s="45" t="s">
        <v>71</v>
      </c>
      <c r="C377" s="37" t="s">
        <v>46</v>
      </c>
      <c r="D377" s="37" t="s">
        <v>214</v>
      </c>
      <c r="E377" s="48" t="s">
        <v>290</v>
      </c>
      <c r="F377" s="49" t="s">
        <v>78</v>
      </c>
      <c r="G377" s="29">
        <f t="shared" si="230"/>
        <v>611.05071999999996</v>
      </c>
      <c r="H377" s="29">
        <f t="shared" si="230"/>
        <v>611.05071999999996</v>
      </c>
      <c r="I377" s="29">
        <f t="shared" si="230"/>
        <v>0</v>
      </c>
      <c r="J377" s="29">
        <f t="shared" si="230"/>
        <v>1457.61499</v>
      </c>
      <c r="K377" s="29">
        <f t="shared" si="230"/>
        <v>1457.61499</v>
      </c>
      <c r="L377" s="29">
        <f t="shared" si="230"/>
        <v>0</v>
      </c>
      <c r="M377" s="29">
        <f t="shared" si="230"/>
        <v>1457.61499</v>
      </c>
      <c r="N377" s="72">
        <f t="shared" si="230"/>
        <v>1457.61499</v>
      </c>
      <c r="O377" s="11">
        <f t="shared" si="230"/>
        <v>0</v>
      </c>
    </row>
    <row r="378" spans="1:15" ht="13.6" x14ac:dyDescent="0.25">
      <c r="A378" s="40" t="s">
        <v>40</v>
      </c>
      <c r="B378" s="45" t="s">
        <v>71</v>
      </c>
      <c r="C378" s="37" t="s">
        <v>46</v>
      </c>
      <c r="D378" s="37" t="s">
        <v>214</v>
      </c>
      <c r="E378" s="48" t="s">
        <v>290</v>
      </c>
      <c r="F378" s="49" t="s">
        <v>79</v>
      </c>
      <c r="G378" s="29">
        <f>+H378+I378</f>
        <v>611.05071999999996</v>
      </c>
      <c r="H378" s="29">
        <f>389.012+222.03872</f>
        <v>611.05071999999996</v>
      </c>
      <c r="I378" s="29"/>
      <c r="J378" s="29">
        <f>+K378+L378</f>
        <v>1457.61499</v>
      </c>
      <c r="K378" s="29">
        <v>1457.61499</v>
      </c>
      <c r="L378" s="29"/>
      <c r="M378" s="29">
        <f>+N378+O378</f>
        <v>1457.61499</v>
      </c>
      <c r="N378" s="72">
        <v>1457.61499</v>
      </c>
      <c r="O378" s="11"/>
    </row>
    <row r="379" spans="1:15" ht="38.75" x14ac:dyDescent="0.2">
      <c r="A379" s="69" t="s">
        <v>291</v>
      </c>
      <c r="B379" s="42" t="s">
        <v>71</v>
      </c>
      <c r="C379" s="33" t="s">
        <v>46</v>
      </c>
      <c r="D379" s="33" t="s">
        <v>214</v>
      </c>
      <c r="E379" s="23" t="s">
        <v>292</v>
      </c>
      <c r="F379" s="59"/>
      <c r="G379" s="18">
        <f t="shared" ref="G379:O380" si="232">+G380</f>
        <v>23586.988000000001</v>
      </c>
      <c r="H379" s="18">
        <f t="shared" si="232"/>
        <v>23586.988000000001</v>
      </c>
      <c r="I379" s="18">
        <f t="shared" si="232"/>
        <v>0</v>
      </c>
      <c r="J379" s="18">
        <f t="shared" si="232"/>
        <v>33577.385009999998</v>
      </c>
      <c r="K379" s="18">
        <f t="shared" si="232"/>
        <v>33577.385009999998</v>
      </c>
      <c r="L379" s="18">
        <f t="shared" si="232"/>
        <v>0</v>
      </c>
      <c r="M379" s="18">
        <f t="shared" si="232"/>
        <v>34697.385009999998</v>
      </c>
      <c r="N379" s="25">
        <f t="shared" si="232"/>
        <v>34697.385009999998</v>
      </c>
      <c r="O379" s="25">
        <f t="shared" si="232"/>
        <v>0</v>
      </c>
    </row>
    <row r="380" spans="1:15" ht="13.6" x14ac:dyDescent="0.25">
      <c r="A380" s="40" t="s">
        <v>39</v>
      </c>
      <c r="B380" s="45" t="s">
        <v>71</v>
      </c>
      <c r="C380" s="37" t="s">
        <v>46</v>
      </c>
      <c r="D380" s="37" t="s">
        <v>214</v>
      </c>
      <c r="E380" s="48" t="s">
        <v>292</v>
      </c>
      <c r="F380" s="49" t="s">
        <v>78</v>
      </c>
      <c r="G380" s="29">
        <f t="shared" si="232"/>
        <v>23586.988000000001</v>
      </c>
      <c r="H380" s="29">
        <f t="shared" si="232"/>
        <v>23586.988000000001</v>
      </c>
      <c r="I380" s="29">
        <f t="shared" si="232"/>
        <v>0</v>
      </c>
      <c r="J380" s="29">
        <f>+J381</f>
        <v>33577.385009999998</v>
      </c>
      <c r="K380" s="29">
        <f t="shared" si="232"/>
        <v>33577.385009999998</v>
      </c>
      <c r="L380" s="29">
        <f t="shared" si="232"/>
        <v>0</v>
      </c>
      <c r="M380" s="29">
        <f>+M381</f>
        <v>34697.385009999998</v>
      </c>
      <c r="N380" s="39">
        <f t="shared" si="232"/>
        <v>34697.385009999998</v>
      </c>
      <c r="O380" s="39">
        <f t="shared" si="232"/>
        <v>0</v>
      </c>
    </row>
    <row r="381" spans="1:15" ht="13.6" x14ac:dyDescent="0.25">
      <c r="A381" s="40" t="s">
        <v>40</v>
      </c>
      <c r="B381" s="45" t="s">
        <v>71</v>
      </c>
      <c r="C381" s="37" t="s">
        <v>46</v>
      </c>
      <c r="D381" s="37" t="s">
        <v>214</v>
      </c>
      <c r="E381" s="48" t="s">
        <v>292</v>
      </c>
      <c r="F381" s="49" t="s">
        <v>79</v>
      </c>
      <c r="G381" s="29">
        <f>+H381+I381</f>
        <v>23586.988000000001</v>
      </c>
      <c r="H381" s="29">
        <f>938.51+2852.478+2122.82613+597.3+12000+5075.87387</f>
        <v>23586.988000000001</v>
      </c>
      <c r="I381" s="29"/>
      <c r="J381" s="29">
        <f>+K381+L381</f>
        <v>33577.385009999998</v>
      </c>
      <c r="K381" s="29">
        <f>35035-1457.61499</f>
        <v>33577.385009999998</v>
      </c>
      <c r="L381" s="29"/>
      <c r="M381" s="29">
        <f>+N381+O381</f>
        <v>34697.385009999998</v>
      </c>
      <c r="N381" s="39">
        <f>36155-1457.61499</f>
        <v>34697.385009999998</v>
      </c>
      <c r="O381" s="39"/>
    </row>
    <row r="382" spans="1:15" ht="13.6" hidden="1" x14ac:dyDescent="0.25">
      <c r="A382" s="22" t="s">
        <v>24</v>
      </c>
      <c r="B382" s="45" t="s">
        <v>71</v>
      </c>
      <c r="C382" s="37" t="s">
        <v>46</v>
      </c>
      <c r="D382" s="37" t="s">
        <v>214</v>
      </c>
      <c r="E382" s="23" t="s">
        <v>25</v>
      </c>
      <c r="F382" s="49"/>
      <c r="G382" s="18">
        <f>+G383+G392+G399+G386+G389+G404</f>
        <v>0</v>
      </c>
      <c r="H382" s="18">
        <f t="shared" ref="H382:I382" si="233">+H383+H392+H399+H386+H389+H404</f>
        <v>0</v>
      </c>
      <c r="I382" s="18">
        <f t="shared" si="233"/>
        <v>0</v>
      </c>
      <c r="J382" s="18">
        <f>+J383+J392+J399+J386+J389+J404</f>
        <v>0</v>
      </c>
      <c r="K382" s="18">
        <f t="shared" ref="K382:L382" si="234">+K383+K392+K399+K386+K389+K404</f>
        <v>0</v>
      </c>
      <c r="L382" s="18">
        <f t="shared" si="234"/>
        <v>0</v>
      </c>
      <c r="M382" s="18">
        <f>+M383+M392+M399+M386+M389+M404</f>
        <v>0</v>
      </c>
      <c r="N382" s="25">
        <f t="shared" ref="N382:O382" si="235">+N383+N392+N399+N386+N389+N404</f>
        <v>0</v>
      </c>
      <c r="O382" s="25">
        <f t="shared" si="235"/>
        <v>0</v>
      </c>
    </row>
    <row r="383" spans="1:15" ht="13.6" hidden="1" x14ac:dyDescent="0.25">
      <c r="A383" s="22" t="s">
        <v>293</v>
      </c>
      <c r="B383" s="45" t="s">
        <v>71</v>
      </c>
      <c r="C383" s="37" t="s">
        <v>46</v>
      </c>
      <c r="D383" s="37" t="s">
        <v>214</v>
      </c>
      <c r="E383" s="23" t="s">
        <v>294</v>
      </c>
      <c r="F383" s="49"/>
      <c r="G383" s="18">
        <f t="shared" ref="G383:O384" si="236">+G384</f>
        <v>0</v>
      </c>
      <c r="H383" s="18">
        <f t="shared" si="236"/>
        <v>0</v>
      </c>
      <c r="I383" s="18">
        <f t="shared" si="236"/>
        <v>0</v>
      </c>
      <c r="J383" s="18">
        <f t="shared" si="236"/>
        <v>0</v>
      </c>
      <c r="K383" s="18">
        <f t="shared" si="236"/>
        <v>0</v>
      </c>
      <c r="L383" s="18">
        <f t="shared" si="236"/>
        <v>0</v>
      </c>
      <c r="M383" s="18">
        <f t="shared" si="236"/>
        <v>0</v>
      </c>
      <c r="N383" s="25">
        <f t="shared" si="236"/>
        <v>0</v>
      </c>
      <c r="O383" s="25">
        <f t="shared" si="236"/>
        <v>0</v>
      </c>
    </row>
    <row r="384" spans="1:15" ht="13.6" hidden="1" x14ac:dyDescent="0.25">
      <c r="A384" s="40" t="s">
        <v>39</v>
      </c>
      <c r="B384" s="42" t="s">
        <v>71</v>
      </c>
      <c r="C384" s="33" t="s">
        <v>46</v>
      </c>
      <c r="D384" s="33" t="s">
        <v>214</v>
      </c>
      <c r="E384" s="48" t="s">
        <v>294</v>
      </c>
      <c r="F384" s="49" t="s">
        <v>78</v>
      </c>
      <c r="G384" s="29">
        <f t="shared" si="236"/>
        <v>0</v>
      </c>
      <c r="H384" s="29">
        <f t="shared" si="236"/>
        <v>0</v>
      </c>
      <c r="I384" s="29">
        <f t="shared" si="236"/>
        <v>0</v>
      </c>
      <c r="J384" s="29">
        <f t="shared" si="236"/>
        <v>0</v>
      </c>
      <c r="K384" s="29">
        <f t="shared" si="236"/>
        <v>0</v>
      </c>
      <c r="L384" s="29">
        <f t="shared" si="236"/>
        <v>0</v>
      </c>
      <c r="M384" s="29">
        <f t="shared" si="236"/>
        <v>0</v>
      </c>
      <c r="N384" s="39">
        <f t="shared" si="236"/>
        <v>0</v>
      </c>
      <c r="O384" s="39">
        <f t="shared" si="236"/>
        <v>0</v>
      </c>
    </row>
    <row r="385" spans="1:15" ht="13.6" hidden="1" x14ac:dyDescent="0.25">
      <c r="A385" s="40" t="s">
        <v>40</v>
      </c>
      <c r="B385" s="42" t="s">
        <v>71</v>
      </c>
      <c r="C385" s="33" t="s">
        <v>46</v>
      </c>
      <c r="D385" s="33" t="s">
        <v>214</v>
      </c>
      <c r="E385" s="48" t="s">
        <v>294</v>
      </c>
      <c r="F385" s="49" t="s">
        <v>79</v>
      </c>
      <c r="G385" s="29">
        <f>+H385+I385</f>
        <v>0</v>
      </c>
      <c r="H385" s="29"/>
      <c r="I385" s="29"/>
      <c r="J385" s="29">
        <f>+K385+L385</f>
        <v>0</v>
      </c>
      <c r="K385" s="29"/>
      <c r="L385" s="29"/>
      <c r="M385" s="29">
        <f>+N385+O385</f>
        <v>0</v>
      </c>
      <c r="N385" s="11"/>
      <c r="O385" s="11"/>
    </row>
    <row r="386" spans="1:15" ht="38.75" hidden="1" x14ac:dyDescent="0.2">
      <c r="A386" s="35" t="s">
        <v>295</v>
      </c>
      <c r="B386" s="42" t="s">
        <v>71</v>
      </c>
      <c r="C386" s="33" t="s">
        <v>46</v>
      </c>
      <c r="D386" s="33" t="s">
        <v>214</v>
      </c>
      <c r="E386" s="23" t="s">
        <v>296</v>
      </c>
      <c r="F386" s="59"/>
      <c r="G386" s="18">
        <f t="shared" ref="G386:O390" si="237">+G387</f>
        <v>0</v>
      </c>
      <c r="H386" s="18">
        <f t="shared" si="237"/>
        <v>0</v>
      </c>
      <c r="I386" s="18">
        <f t="shared" si="237"/>
        <v>0</v>
      </c>
      <c r="J386" s="18">
        <f t="shared" si="237"/>
        <v>0</v>
      </c>
      <c r="K386" s="18">
        <f t="shared" si="237"/>
        <v>0</v>
      </c>
      <c r="L386" s="18">
        <f t="shared" si="237"/>
        <v>0</v>
      </c>
      <c r="M386" s="18">
        <f t="shared" si="237"/>
        <v>0</v>
      </c>
      <c r="N386" s="25">
        <f t="shared" si="237"/>
        <v>0</v>
      </c>
      <c r="O386" s="25">
        <f t="shared" si="237"/>
        <v>0</v>
      </c>
    </row>
    <row r="387" spans="1:15" ht="13.6" hidden="1" x14ac:dyDescent="0.25">
      <c r="A387" s="40" t="s">
        <v>39</v>
      </c>
      <c r="B387" s="45" t="s">
        <v>71</v>
      </c>
      <c r="C387" s="37" t="s">
        <v>46</v>
      </c>
      <c r="D387" s="37" t="s">
        <v>214</v>
      </c>
      <c r="E387" s="48" t="s">
        <v>296</v>
      </c>
      <c r="F387" s="49" t="s">
        <v>78</v>
      </c>
      <c r="G387" s="29">
        <f t="shared" si="237"/>
        <v>0</v>
      </c>
      <c r="H387" s="29">
        <f t="shared" si="237"/>
        <v>0</v>
      </c>
      <c r="I387" s="29">
        <f t="shared" si="237"/>
        <v>0</v>
      </c>
      <c r="J387" s="29">
        <f t="shared" si="237"/>
        <v>0</v>
      </c>
      <c r="K387" s="29">
        <f t="shared" si="237"/>
        <v>0</v>
      </c>
      <c r="L387" s="29">
        <f t="shared" si="237"/>
        <v>0</v>
      </c>
      <c r="M387" s="29">
        <f t="shared" si="237"/>
        <v>0</v>
      </c>
      <c r="N387" s="11">
        <f t="shared" si="237"/>
        <v>0</v>
      </c>
      <c r="O387" s="11">
        <f t="shared" si="237"/>
        <v>0</v>
      </c>
    </row>
    <row r="388" spans="1:15" ht="13.6" hidden="1" x14ac:dyDescent="0.25">
      <c r="A388" s="40" t="s">
        <v>40</v>
      </c>
      <c r="B388" s="45" t="s">
        <v>71</v>
      </c>
      <c r="C388" s="37" t="s">
        <v>46</v>
      </c>
      <c r="D388" s="37" t="s">
        <v>214</v>
      </c>
      <c r="E388" s="48" t="s">
        <v>296</v>
      </c>
      <c r="F388" s="49" t="s">
        <v>79</v>
      </c>
      <c r="G388" s="29">
        <f>+H388+I388</f>
        <v>0</v>
      </c>
      <c r="H388" s="29"/>
      <c r="I388" s="29"/>
      <c r="J388" s="29">
        <f>+K388+L388</f>
        <v>0</v>
      </c>
      <c r="K388" s="29"/>
      <c r="L388" s="29"/>
      <c r="M388" s="29">
        <f>+N388+O388</f>
        <v>0</v>
      </c>
      <c r="N388" s="11"/>
      <c r="O388" s="11"/>
    </row>
    <row r="389" spans="1:15" ht="38.75" hidden="1" x14ac:dyDescent="0.2">
      <c r="A389" s="22" t="s">
        <v>297</v>
      </c>
      <c r="B389" s="42" t="s">
        <v>71</v>
      </c>
      <c r="C389" s="33" t="s">
        <v>46</v>
      </c>
      <c r="D389" s="33" t="s">
        <v>214</v>
      </c>
      <c r="E389" s="23" t="s">
        <v>298</v>
      </c>
      <c r="F389" s="59"/>
      <c r="G389" s="18">
        <f t="shared" si="237"/>
        <v>0</v>
      </c>
      <c r="H389" s="18">
        <f t="shared" si="237"/>
        <v>0</v>
      </c>
      <c r="I389" s="18">
        <f t="shared" si="237"/>
        <v>0</v>
      </c>
      <c r="J389" s="18">
        <f t="shared" si="237"/>
        <v>0</v>
      </c>
      <c r="K389" s="18">
        <f t="shared" si="237"/>
        <v>0</v>
      </c>
      <c r="L389" s="18">
        <f t="shared" si="237"/>
        <v>0</v>
      </c>
      <c r="M389" s="18">
        <f t="shared" si="237"/>
        <v>0</v>
      </c>
      <c r="N389" s="25">
        <f t="shared" si="237"/>
        <v>0</v>
      </c>
      <c r="O389" s="25">
        <f t="shared" si="237"/>
        <v>0</v>
      </c>
    </row>
    <row r="390" spans="1:15" ht="13.6" hidden="1" x14ac:dyDescent="0.25">
      <c r="A390" s="40" t="s">
        <v>40</v>
      </c>
      <c r="B390" s="45" t="s">
        <v>71</v>
      </c>
      <c r="C390" s="37" t="s">
        <v>46</v>
      </c>
      <c r="D390" s="37" t="s">
        <v>214</v>
      </c>
      <c r="E390" s="48" t="s">
        <v>298</v>
      </c>
      <c r="F390" s="49" t="s">
        <v>273</v>
      </c>
      <c r="G390" s="29">
        <f t="shared" si="237"/>
        <v>0</v>
      </c>
      <c r="H390" s="29">
        <f t="shared" si="237"/>
        <v>0</v>
      </c>
      <c r="I390" s="29">
        <f t="shared" si="237"/>
        <v>0</v>
      </c>
      <c r="J390" s="29">
        <f t="shared" si="237"/>
        <v>0</v>
      </c>
      <c r="K390" s="29">
        <f t="shared" si="237"/>
        <v>0</v>
      </c>
      <c r="L390" s="29">
        <f t="shared" si="237"/>
        <v>0</v>
      </c>
      <c r="M390" s="29">
        <f t="shared" si="237"/>
        <v>0</v>
      </c>
      <c r="N390" s="11">
        <f t="shared" si="237"/>
        <v>0</v>
      </c>
      <c r="O390" s="11">
        <f t="shared" si="237"/>
        <v>0</v>
      </c>
    </row>
    <row r="391" spans="1:15" ht="13.6" hidden="1" x14ac:dyDescent="0.25">
      <c r="A391" s="70" t="s">
        <v>272</v>
      </c>
      <c r="B391" s="45" t="s">
        <v>71</v>
      </c>
      <c r="C391" s="37" t="s">
        <v>46</v>
      </c>
      <c r="D391" s="37" t="s">
        <v>214</v>
      </c>
      <c r="E391" s="48" t="s">
        <v>298</v>
      </c>
      <c r="F391" s="49" t="s">
        <v>275</v>
      </c>
      <c r="G391" s="29">
        <f>+H391+I391</f>
        <v>0</v>
      </c>
      <c r="H391" s="29"/>
      <c r="I391" s="29"/>
      <c r="J391" s="29">
        <f>+K391+L391</f>
        <v>0</v>
      </c>
      <c r="K391" s="29"/>
      <c r="L391" s="29"/>
      <c r="M391" s="29">
        <f>+N391+O391</f>
        <v>0</v>
      </c>
      <c r="N391" s="11"/>
      <c r="O391" s="11"/>
    </row>
    <row r="392" spans="1:15" ht="25.85" hidden="1" x14ac:dyDescent="0.2">
      <c r="A392" s="30" t="s">
        <v>299</v>
      </c>
      <c r="B392" s="42" t="s">
        <v>71</v>
      </c>
      <c r="C392" s="33" t="s">
        <v>46</v>
      </c>
      <c r="D392" s="33" t="s">
        <v>214</v>
      </c>
      <c r="E392" s="23" t="s">
        <v>300</v>
      </c>
      <c r="F392" s="59"/>
      <c r="G392" s="18">
        <f>+G393+G395+G397</f>
        <v>0</v>
      </c>
      <c r="H392" s="18">
        <f t="shared" ref="H392:I392" si="238">+H393+H395+H397</f>
        <v>0</v>
      </c>
      <c r="I392" s="18">
        <f t="shared" si="238"/>
        <v>0</v>
      </c>
      <c r="J392" s="18">
        <f>+J393+J395+J397</f>
        <v>0</v>
      </c>
      <c r="K392" s="18">
        <f t="shared" ref="K392:L392" si="239">+K393+K395+K397</f>
        <v>0</v>
      </c>
      <c r="L392" s="18">
        <f t="shared" si="239"/>
        <v>0</v>
      </c>
      <c r="M392" s="18">
        <f>+M393+M395+M397</f>
        <v>0</v>
      </c>
      <c r="N392" s="25">
        <f t="shared" ref="N392:O392" si="240">+N393+N395+N397</f>
        <v>0</v>
      </c>
      <c r="O392" s="25">
        <f t="shared" si="240"/>
        <v>0</v>
      </c>
    </row>
    <row r="393" spans="1:15" ht="13.6" hidden="1" x14ac:dyDescent="0.25">
      <c r="A393" s="40" t="s">
        <v>39</v>
      </c>
      <c r="B393" s="45" t="s">
        <v>71</v>
      </c>
      <c r="C393" s="37" t="s">
        <v>46</v>
      </c>
      <c r="D393" s="37" t="s">
        <v>214</v>
      </c>
      <c r="E393" s="48" t="s">
        <v>300</v>
      </c>
      <c r="F393" s="49" t="s">
        <v>78</v>
      </c>
      <c r="G393" s="29">
        <f t="shared" ref="G393:O393" si="241">+G394</f>
        <v>0</v>
      </c>
      <c r="H393" s="29">
        <f t="shared" si="241"/>
        <v>0</v>
      </c>
      <c r="I393" s="29">
        <f t="shared" si="241"/>
        <v>0</v>
      </c>
      <c r="J393" s="29">
        <f t="shared" si="241"/>
        <v>0</v>
      </c>
      <c r="K393" s="29">
        <f t="shared" si="241"/>
        <v>0</v>
      </c>
      <c r="L393" s="29">
        <f t="shared" si="241"/>
        <v>0</v>
      </c>
      <c r="M393" s="29">
        <f t="shared" si="241"/>
        <v>0</v>
      </c>
      <c r="N393" s="11">
        <f t="shared" si="241"/>
        <v>0</v>
      </c>
      <c r="O393" s="11">
        <f t="shared" si="241"/>
        <v>0</v>
      </c>
    </row>
    <row r="394" spans="1:15" ht="13.6" hidden="1" x14ac:dyDescent="0.25">
      <c r="A394" s="40" t="s">
        <v>40</v>
      </c>
      <c r="B394" s="45" t="s">
        <v>71</v>
      </c>
      <c r="C394" s="37" t="s">
        <v>46</v>
      </c>
      <c r="D394" s="37" t="s">
        <v>214</v>
      </c>
      <c r="E394" s="48" t="s">
        <v>300</v>
      </c>
      <c r="F394" s="49" t="s">
        <v>79</v>
      </c>
      <c r="G394" s="29">
        <f>+H394+I394</f>
        <v>0</v>
      </c>
      <c r="H394" s="29"/>
      <c r="I394" s="29"/>
      <c r="J394" s="29">
        <f>+K394+L394</f>
        <v>0</v>
      </c>
      <c r="K394" s="29"/>
      <c r="L394" s="29"/>
      <c r="M394" s="29">
        <f>+N394+O394</f>
        <v>0</v>
      </c>
      <c r="N394" s="11"/>
      <c r="O394" s="11"/>
    </row>
    <row r="395" spans="1:15" ht="13.6" hidden="1" x14ac:dyDescent="0.25">
      <c r="A395" s="70" t="s">
        <v>272</v>
      </c>
      <c r="B395" s="45" t="s">
        <v>71</v>
      </c>
      <c r="C395" s="37" t="s">
        <v>46</v>
      </c>
      <c r="D395" s="37" t="s">
        <v>214</v>
      </c>
      <c r="E395" s="48" t="s">
        <v>300</v>
      </c>
      <c r="F395" s="49" t="s">
        <v>273</v>
      </c>
      <c r="G395" s="29">
        <f t="shared" ref="G395:O395" si="242">+G396</f>
        <v>0</v>
      </c>
      <c r="H395" s="29">
        <f t="shared" si="242"/>
        <v>0</v>
      </c>
      <c r="I395" s="29">
        <f t="shared" si="242"/>
        <v>0</v>
      </c>
      <c r="J395" s="29">
        <f t="shared" si="242"/>
        <v>0</v>
      </c>
      <c r="K395" s="29">
        <f t="shared" si="242"/>
        <v>0</v>
      </c>
      <c r="L395" s="29">
        <f t="shared" si="242"/>
        <v>0</v>
      </c>
      <c r="M395" s="29">
        <f t="shared" si="242"/>
        <v>0</v>
      </c>
      <c r="N395" s="39">
        <f t="shared" si="242"/>
        <v>0</v>
      </c>
      <c r="O395" s="39">
        <f t="shared" si="242"/>
        <v>0</v>
      </c>
    </row>
    <row r="396" spans="1:15" ht="13.6" hidden="1" x14ac:dyDescent="0.25">
      <c r="A396" s="71" t="s">
        <v>274</v>
      </c>
      <c r="B396" s="45" t="s">
        <v>71</v>
      </c>
      <c r="C396" s="37" t="s">
        <v>46</v>
      </c>
      <c r="D396" s="37" t="s">
        <v>214</v>
      </c>
      <c r="E396" s="48" t="s">
        <v>300</v>
      </c>
      <c r="F396" s="49" t="s">
        <v>275</v>
      </c>
      <c r="G396" s="29">
        <f>+H396+I396</f>
        <v>0</v>
      </c>
      <c r="H396" s="29"/>
      <c r="I396" s="29"/>
      <c r="J396" s="29">
        <f>+K396+L396</f>
        <v>0</v>
      </c>
      <c r="K396" s="29"/>
      <c r="L396" s="29"/>
      <c r="M396" s="29">
        <f>+N396+O396</f>
        <v>0</v>
      </c>
      <c r="N396" s="11"/>
      <c r="O396" s="11"/>
    </row>
    <row r="397" spans="1:15" ht="13.6" hidden="1" x14ac:dyDescent="0.25">
      <c r="A397" s="41" t="s">
        <v>61</v>
      </c>
      <c r="B397" s="45" t="s">
        <v>71</v>
      </c>
      <c r="C397" s="37" t="s">
        <v>46</v>
      </c>
      <c r="D397" s="37" t="s">
        <v>214</v>
      </c>
      <c r="E397" s="48" t="s">
        <v>300</v>
      </c>
      <c r="F397" s="49" t="s">
        <v>62</v>
      </c>
      <c r="G397" s="29">
        <f t="shared" ref="G397:O397" si="243">+G398</f>
        <v>0</v>
      </c>
      <c r="H397" s="29">
        <f t="shared" si="243"/>
        <v>0</v>
      </c>
      <c r="I397" s="29">
        <f t="shared" si="243"/>
        <v>0</v>
      </c>
      <c r="J397" s="29">
        <f t="shared" si="243"/>
        <v>0</v>
      </c>
      <c r="K397" s="29">
        <f t="shared" si="243"/>
        <v>0</v>
      </c>
      <c r="L397" s="29">
        <f t="shared" si="243"/>
        <v>0</v>
      </c>
      <c r="M397" s="29">
        <f t="shared" si="243"/>
        <v>0</v>
      </c>
      <c r="N397" s="39">
        <f t="shared" si="243"/>
        <v>0</v>
      </c>
      <c r="O397" s="39">
        <f t="shared" si="243"/>
        <v>0</v>
      </c>
    </row>
    <row r="398" spans="1:15" ht="13.6" hidden="1" x14ac:dyDescent="0.25">
      <c r="A398" s="26" t="s">
        <v>239</v>
      </c>
      <c r="B398" s="45" t="s">
        <v>71</v>
      </c>
      <c r="C398" s="37" t="s">
        <v>46</v>
      </c>
      <c r="D398" s="37" t="s">
        <v>214</v>
      </c>
      <c r="E398" s="48" t="s">
        <v>300</v>
      </c>
      <c r="F398" s="49" t="s">
        <v>240</v>
      </c>
      <c r="G398" s="29">
        <f>+H398+I398</f>
        <v>0</v>
      </c>
      <c r="H398" s="29"/>
      <c r="I398" s="29"/>
      <c r="J398" s="29">
        <f>+K398+L398</f>
        <v>0</v>
      </c>
      <c r="K398" s="29"/>
      <c r="L398" s="29"/>
      <c r="M398" s="29">
        <f>+N398+O398</f>
        <v>0</v>
      </c>
      <c r="N398" s="11"/>
      <c r="O398" s="11"/>
    </row>
    <row r="399" spans="1:15" ht="38.75" hidden="1" x14ac:dyDescent="0.2">
      <c r="A399" s="30" t="s">
        <v>279</v>
      </c>
      <c r="B399" s="42" t="s">
        <v>71</v>
      </c>
      <c r="C399" s="33" t="s">
        <v>46</v>
      </c>
      <c r="D399" s="33" t="s">
        <v>214</v>
      </c>
      <c r="E399" s="23" t="s">
        <v>301</v>
      </c>
      <c r="F399" s="59"/>
      <c r="G399" s="18">
        <f>+G400+G402</f>
        <v>0</v>
      </c>
      <c r="H399" s="18">
        <f t="shared" ref="H399:I399" si="244">+H400+H402</f>
        <v>0</v>
      </c>
      <c r="I399" s="18">
        <f t="shared" si="244"/>
        <v>0</v>
      </c>
      <c r="J399" s="18">
        <f>+J400+J402</f>
        <v>0</v>
      </c>
      <c r="K399" s="18">
        <f t="shared" ref="K399:L399" si="245">+K400+K402</f>
        <v>0</v>
      </c>
      <c r="L399" s="18">
        <f t="shared" si="245"/>
        <v>0</v>
      </c>
      <c r="M399" s="18">
        <f>+M400+M402</f>
        <v>0</v>
      </c>
      <c r="N399" s="25">
        <f t="shared" ref="N399:O399" si="246">+N400+N402</f>
        <v>0</v>
      </c>
      <c r="O399" s="25">
        <f t="shared" si="246"/>
        <v>0</v>
      </c>
    </row>
    <row r="400" spans="1:15" ht="13.6" hidden="1" x14ac:dyDescent="0.25">
      <c r="A400" s="40" t="s">
        <v>39</v>
      </c>
      <c r="B400" s="45" t="s">
        <v>71</v>
      </c>
      <c r="C400" s="37" t="s">
        <v>46</v>
      </c>
      <c r="D400" s="37" t="s">
        <v>214</v>
      </c>
      <c r="E400" s="48" t="s">
        <v>301</v>
      </c>
      <c r="F400" s="49" t="s">
        <v>78</v>
      </c>
      <c r="G400" s="29">
        <f t="shared" ref="G400:O400" si="247">+G401</f>
        <v>0</v>
      </c>
      <c r="H400" s="29">
        <f t="shared" si="247"/>
        <v>0</v>
      </c>
      <c r="I400" s="29">
        <f t="shared" si="247"/>
        <v>0</v>
      </c>
      <c r="J400" s="29">
        <f t="shared" si="247"/>
        <v>0</v>
      </c>
      <c r="K400" s="29">
        <f t="shared" si="247"/>
        <v>0</v>
      </c>
      <c r="L400" s="29">
        <f t="shared" si="247"/>
        <v>0</v>
      </c>
      <c r="M400" s="29">
        <f t="shared" si="247"/>
        <v>0</v>
      </c>
      <c r="N400" s="11">
        <f t="shared" si="247"/>
        <v>0</v>
      </c>
      <c r="O400" s="11">
        <f t="shared" si="247"/>
        <v>0</v>
      </c>
    </row>
    <row r="401" spans="1:15" ht="13.6" hidden="1" x14ac:dyDescent="0.25">
      <c r="A401" s="40" t="s">
        <v>40</v>
      </c>
      <c r="B401" s="45" t="s">
        <v>71</v>
      </c>
      <c r="C401" s="37" t="s">
        <v>46</v>
      </c>
      <c r="D401" s="37" t="s">
        <v>214</v>
      </c>
      <c r="E401" s="48" t="s">
        <v>301</v>
      </c>
      <c r="F401" s="49" t="s">
        <v>79</v>
      </c>
      <c r="G401" s="29">
        <f>+H401+I401</f>
        <v>0</v>
      </c>
      <c r="H401" s="29"/>
      <c r="I401" s="29"/>
      <c r="J401" s="29">
        <f>+K401+L401</f>
        <v>0</v>
      </c>
      <c r="K401" s="29"/>
      <c r="L401" s="29"/>
      <c r="M401" s="29">
        <f>+N401+O401</f>
        <v>0</v>
      </c>
      <c r="N401" s="11"/>
      <c r="O401" s="11"/>
    </row>
    <row r="402" spans="1:15" ht="13.6" hidden="1" x14ac:dyDescent="0.25">
      <c r="A402" s="70" t="s">
        <v>272</v>
      </c>
      <c r="B402" s="45" t="s">
        <v>71</v>
      </c>
      <c r="C402" s="37" t="s">
        <v>46</v>
      </c>
      <c r="D402" s="37" t="s">
        <v>214</v>
      </c>
      <c r="E402" s="48" t="s">
        <v>301</v>
      </c>
      <c r="F402" s="49" t="s">
        <v>273</v>
      </c>
      <c r="G402" s="29">
        <f t="shared" ref="G402:O402" si="248">+G403</f>
        <v>0</v>
      </c>
      <c r="H402" s="29">
        <f t="shared" si="248"/>
        <v>0</v>
      </c>
      <c r="I402" s="29">
        <f t="shared" si="248"/>
        <v>0</v>
      </c>
      <c r="J402" s="29">
        <f t="shared" si="248"/>
        <v>0</v>
      </c>
      <c r="K402" s="29">
        <f t="shared" si="248"/>
        <v>0</v>
      </c>
      <c r="L402" s="29">
        <f t="shared" si="248"/>
        <v>0</v>
      </c>
      <c r="M402" s="29">
        <f t="shared" si="248"/>
        <v>0</v>
      </c>
      <c r="N402" s="39">
        <f t="shared" si="248"/>
        <v>0</v>
      </c>
      <c r="O402" s="39">
        <f t="shared" si="248"/>
        <v>0</v>
      </c>
    </row>
    <row r="403" spans="1:15" ht="13.6" hidden="1" x14ac:dyDescent="0.25">
      <c r="A403" s="71" t="s">
        <v>274</v>
      </c>
      <c r="B403" s="45" t="s">
        <v>71</v>
      </c>
      <c r="C403" s="37" t="s">
        <v>46</v>
      </c>
      <c r="D403" s="37" t="s">
        <v>214</v>
      </c>
      <c r="E403" s="48" t="s">
        <v>301</v>
      </c>
      <c r="F403" s="49" t="s">
        <v>275</v>
      </c>
      <c r="G403" s="29">
        <f>+H403+I403</f>
        <v>0</v>
      </c>
      <c r="H403" s="29"/>
      <c r="I403" s="29"/>
      <c r="J403" s="29">
        <f>+K403+L403</f>
        <v>0</v>
      </c>
      <c r="K403" s="29"/>
      <c r="L403" s="29"/>
      <c r="M403" s="29">
        <f>+N403+O403</f>
        <v>0</v>
      </c>
      <c r="N403" s="11"/>
      <c r="O403" s="11"/>
    </row>
    <row r="404" spans="1:15" ht="51.65" hidden="1" x14ac:dyDescent="0.25">
      <c r="A404" s="22" t="s">
        <v>302</v>
      </c>
      <c r="B404" s="42" t="s">
        <v>71</v>
      </c>
      <c r="C404" s="33" t="s">
        <v>46</v>
      </c>
      <c r="D404" s="33" t="s">
        <v>214</v>
      </c>
      <c r="E404" s="23" t="s">
        <v>303</v>
      </c>
      <c r="F404" s="49"/>
      <c r="G404" s="18">
        <f t="shared" ref="G404:O405" si="249">+G405</f>
        <v>0</v>
      </c>
      <c r="H404" s="18">
        <f t="shared" si="249"/>
        <v>0</v>
      </c>
      <c r="I404" s="18">
        <f t="shared" si="249"/>
        <v>0</v>
      </c>
      <c r="J404" s="18">
        <f t="shared" si="249"/>
        <v>0</v>
      </c>
      <c r="K404" s="18">
        <f t="shared" si="249"/>
        <v>0</v>
      </c>
      <c r="L404" s="18">
        <f t="shared" si="249"/>
        <v>0</v>
      </c>
      <c r="M404" s="18">
        <f t="shared" si="249"/>
        <v>0</v>
      </c>
      <c r="N404" s="25">
        <f t="shared" si="249"/>
        <v>0</v>
      </c>
      <c r="O404" s="25">
        <f t="shared" si="249"/>
        <v>0</v>
      </c>
    </row>
    <row r="405" spans="1:15" ht="13.6" hidden="1" x14ac:dyDescent="0.25">
      <c r="A405" s="70" t="s">
        <v>272</v>
      </c>
      <c r="B405" s="45" t="s">
        <v>71</v>
      </c>
      <c r="C405" s="37" t="s">
        <v>46</v>
      </c>
      <c r="D405" s="37" t="s">
        <v>214</v>
      </c>
      <c r="E405" s="48" t="s">
        <v>303</v>
      </c>
      <c r="F405" s="49" t="s">
        <v>273</v>
      </c>
      <c r="G405" s="29">
        <f t="shared" si="249"/>
        <v>0</v>
      </c>
      <c r="H405" s="29">
        <f t="shared" si="249"/>
        <v>0</v>
      </c>
      <c r="I405" s="29">
        <f t="shared" si="249"/>
        <v>0</v>
      </c>
      <c r="J405" s="29">
        <f t="shared" si="249"/>
        <v>0</v>
      </c>
      <c r="K405" s="29">
        <f t="shared" si="249"/>
        <v>0</v>
      </c>
      <c r="L405" s="29">
        <f t="shared" si="249"/>
        <v>0</v>
      </c>
      <c r="M405" s="29">
        <f t="shared" si="249"/>
        <v>0</v>
      </c>
      <c r="N405" s="11">
        <f t="shared" si="249"/>
        <v>0</v>
      </c>
      <c r="O405" s="11">
        <f t="shared" si="249"/>
        <v>0</v>
      </c>
    </row>
    <row r="406" spans="1:15" ht="13.6" hidden="1" x14ac:dyDescent="0.25">
      <c r="A406" s="71" t="s">
        <v>274</v>
      </c>
      <c r="B406" s="45" t="s">
        <v>71</v>
      </c>
      <c r="C406" s="37" t="s">
        <v>46</v>
      </c>
      <c r="D406" s="37" t="s">
        <v>214</v>
      </c>
      <c r="E406" s="48" t="s">
        <v>303</v>
      </c>
      <c r="F406" s="49" t="s">
        <v>275</v>
      </c>
      <c r="G406" s="29">
        <f>+H406+I406</f>
        <v>0</v>
      </c>
      <c r="H406" s="29"/>
      <c r="I406" s="29"/>
      <c r="J406" s="29">
        <f>+K406+L406</f>
        <v>0</v>
      </c>
      <c r="K406" s="29"/>
      <c r="L406" s="29"/>
      <c r="M406" s="29">
        <f>+N406+O406</f>
        <v>0</v>
      </c>
      <c r="N406" s="11"/>
      <c r="O406" s="11"/>
    </row>
    <row r="407" spans="1:15" hidden="1" x14ac:dyDescent="0.2">
      <c r="A407" s="22" t="s">
        <v>304</v>
      </c>
      <c r="B407" s="42" t="s">
        <v>71</v>
      </c>
      <c r="C407" s="33" t="s">
        <v>46</v>
      </c>
      <c r="D407" s="33" t="s">
        <v>167</v>
      </c>
      <c r="E407" s="23"/>
      <c r="F407" s="59"/>
      <c r="G407" s="18">
        <f t="shared" ref="G407:O408" si="250">+G408</f>
        <v>0</v>
      </c>
      <c r="H407" s="18">
        <f t="shared" si="250"/>
        <v>0</v>
      </c>
      <c r="I407" s="18">
        <f t="shared" si="250"/>
        <v>0</v>
      </c>
      <c r="J407" s="18">
        <f t="shared" si="250"/>
        <v>0</v>
      </c>
      <c r="K407" s="18">
        <f t="shared" si="250"/>
        <v>0</v>
      </c>
      <c r="L407" s="18">
        <f t="shared" si="250"/>
        <v>0</v>
      </c>
      <c r="M407" s="18">
        <f t="shared" si="250"/>
        <v>0</v>
      </c>
      <c r="N407" s="9">
        <f t="shared" si="250"/>
        <v>0</v>
      </c>
      <c r="O407" s="9">
        <f t="shared" si="250"/>
        <v>0</v>
      </c>
    </row>
    <row r="408" spans="1:15" hidden="1" x14ac:dyDescent="0.2">
      <c r="A408" s="22" t="s">
        <v>24</v>
      </c>
      <c r="B408" s="42" t="s">
        <v>71</v>
      </c>
      <c r="C408" s="33" t="s">
        <v>46</v>
      </c>
      <c r="D408" s="33" t="s">
        <v>167</v>
      </c>
      <c r="E408" s="23" t="s">
        <v>25</v>
      </c>
      <c r="F408" s="59"/>
      <c r="G408" s="18">
        <f t="shared" si="250"/>
        <v>0</v>
      </c>
      <c r="H408" s="18">
        <f t="shared" si="250"/>
        <v>0</v>
      </c>
      <c r="I408" s="18">
        <f t="shared" si="250"/>
        <v>0</v>
      </c>
      <c r="J408" s="18">
        <f>+J409</f>
        <v>0</v>
      </c>
      <c r="K408" s="18">
        <f t="shared" si="250"/>
        <v>0</v>
      </c>
      <c r="L408" s="18">
        <f t="shared" si="250"/>
        <v>0</v>
      </c>
      <c r="M408" s="18">
        <f>+M409</f>
        <v>0</v>
      </c>
      <c r="N408" s="25">
        <f t="shared" si="250"/>
        <v>0</v>
      </c>
      <c r="O408" s="25">
        <f t="shared" si="250"/>
        <v>0</v>
      </c>
    </row>
    <row r="409" spans="1:15" hidden="1" x14ac:dyDescent="0.2">
      <c r="A409" s="35" t="s">
        <v>305</v>
      </c>
      <c r="B409" s="42" t="s">
        <v>71</v>
      </c>
      <c r="C409" s="33" t="s">
        <v>46</v>
      </c>
      <c r="D409" s="33" t="s">
        <v>167</v>
      </c>
      <c r="E409" s="23" t="s">
        <v>306</v>
      </c>
      <c r="F409" s="59"/>
      <c r="G409" s="18">
        <f>+G410+G415</f>
        <v>0</v>
      </c>
      <c r="H409" s="18">
        <f t="shared" ref="H409:I409" si="251">+H410+H415</f>
        <v>0</v>
      </c>
      <c r="I409" s="18">
        <f t="shared" si="251"/>
        <v>0</v>
      </c>
      <c r="J409" s="18">
        <f>+J410+J415</f>
        <v>0</v>
      </c>
      <c r="K409" s="18">
        <f t="shared" ref="K409:L409" si="252">+K410+K415</f>
        <v>0</v>
      </c>
      <c r="L409" s="18">
        <f t="shared" si="252"/>
        <v>0</v>
      </c>
      <c r="M409" s="18">
        <f>+M410+M415</f>
        <v>0</v>
      </c>
      <c r="N409" s="25">
        <f t="shared" ref="N409:O409" si="253">+N410+N415</f>
        <v>0</v>
      </c>
      <c r="O409" s="25">
        <f t="shared" si="253"/>
        <v>0</v>
      </c>
    </row>
    <row r="410" spans="1:15" ht="13.6" hidden="1" x14ac:dyDescent="0.25">
      <c r="A410" s="22" t="s">
        <v>307</v>
      </c>
      <c r="B410" s="42" t="s">
        <v>71</v>
      </c>
      <c r="C410" s="33" t="s">
        <v>46</v>
      </c>
      <c r="D410" s="33" t="s">
        <v>167</v>
      </c>
      <c r="E410" s="23" t="s">
        <v>308</v>
      </c>
      <c r="F410" s="49"/>
      <c r="G410" s="18">
        <f t="shared" ref="G410:I410" si="254">+G413+G411</f>
        <v>0</v>
      </c>
      <c r="H410" s="18">
        <f t="shared" si="254"/>
        <v>0</v>
      </c>
      <c r="I410" s="18">
        <f t="shared" si="254"/>
        <v>0</v>
      </c>
      <c r="J410" s="18">
        <f t="shared" ref="J410:O410" si="255">+J413+J411</f>
        <v>0</v>
      </c>
      <c r="K410" s="18">
        <f t="shared" si="255"/>
        <v>0</v>
      </c>
      <c r="L410" s="18">
        <f t="shared" si="255"/>
        <v>0</v>
      </c>
      <c r="M410" s="18">
        <f t="shared" si="255"/>
        <v>0</v>
      </c>
      <c r="N410" s="9">
        <f t="shared" si="255"/>
        <v>0</v>
      </c>
      <c r="O410" s="9">
        <f t="shared" si="255"/>
        <v>0</v>
      </c>
    </row>
    <row r="411" spans="1:15" ht="13.6" hidden="1" x14ac:dyDescent="0.25">
      <c r="A411" s="40" t="s">
        <v>39</v>
      </c>
      <c r="B411" s="45" t="s">
        <v>71</v>
      </c>
      <c r="C411" s="37" t="s">
        <v>46</v>
      </c>
      <c r="D411" s="37" t="s">
        <v>167</v>
      </c>
      <c r="E411" s="23" t="s">
        <v>308</v>
      </c>
      <c r="F411" s="49" t="s">
        <v>78</v>
      </c>
      <c r="G411" s="29">
        <f>+G412</f>
        <v>0</v>
      </c>
      <c r="H411" s="29">
        <f>H412</f>
        <v>0</v>
      </c>
      <c r="I411" s="29">
        <f>I412</f>
        <v>0</v>
      </c>
      <c r="J411" s="29">
        <f>+J412</f>
        <v>0</v>
      </c>
      <c r="K411" s="29">
        <f>K412</f>
        <v>0</v>
      </c>
      <c r="L411" s="29">
        <f>L412</f>
        <v>0</v>
      </c>
      <c r="M411" s="29">
        <f>+M412</f>
        <v>0</v>
      </c>
      <c r="N411" s="11">
        <f>N412</f>
        <v>0</v>
      </c>
      <c r="O411" s="11">
        <f>O412</f>
        <v>0</v>
      </c>
    </row>
    <row r="412" spans="1:15" ht="13.6" hidden="1" x14ac:dyDescent="0.25">
      <c r="A412" s="40" t="s">
        <v>40</v>
      </c>
      <c r="B412" s="45" t="s">
        <v>71</v>
      </c>
      <c r="C412" s="37" t="s">
        <v>46</v>
      </c>
      <c r="D412" s="37" t="s">
        <v>167</v>
      </c>
      <c r="E412" s="23" t="s">
        <v>308</v>
      </c>
      <c r="F412" s="49" t="s">
        <v>79</v>
      </c>
      <c r="G412" s="29">
        <f>+H412+I412</f>
        <v>0</v>
      </c>
      <c r="H412" s="29"/>
      <c r="I412" s="29"/>
      <c r="J412" s="29">
        <f>+K412+L412</f>
        <v>0</v>
      </c>
      <c r="K412" s="29"/>
      <c r="L412" s="29"/>
      <c r="M412" s="29">
        <f>+N412+O412</f>
        <v>0</v>
      </c>
      <c r="N412" s="11"/>
      <c r="O412" s="11"/>
    </row>
    <row r="413" spans="1:15" ht="13.6" hidden="1" x14ac:dyDescent="0.25">
      <c r="A413" s="70" t="s">
        <v>272</v>
      </c>
      <c r="B413" s="45" t="s">
        <v>71</v>
      </c>
      <c r="C413" s="37" t="s">
        <v>46</v>
      </c>
      <c r="D413" s="37" t="s">
        <v>167</v>
      </c>
      <c r="E413" s="48" t="s">
        <v>309</v>
      </c>
      <c r="F413" s="49" t="s">
        <v>273</v>
      </c>
      <c r="G413" s="29">
        <f t="shared" ref="G413:O413" si="256">+G414</f>
        <v>0</v>
      </c>
      <c r="H413" s="29">
        <f t="shared" si="256"/>
        <v>0</v>
      </c>
      <c r="I413" s="29">
        <f t="shared" si="256"/>
        <v>0</v>
      </c>
      <c r="J413" s="29">
        <f t="shared" si="256"/>
        <v>0</v>
      </c>
      <c r="K413" s="29">
        <f t="shared" si="256"/>
        <v>0</v>
      </c>
      <c r="L413" s="29">
        <f t="shared" si="256"/>
        <v>0</v>
      </c>
      <c r="M413" s="29">
        <f t="shared" si="256"/>
        <v>0</v>
      </c>
      <c r="N413" s="11">
        <f t="shared" si="256"/>
        <v>0</v>
      </c>
      <c r="O413" s="11">
        <f t="shared" si="256"/>
        <v>0</v>
      </c>
    </row>
    <row r="414" spans="1:15" ht="13.6" hidden="1" x14ac:dyDescent="0.25">
      <c r="A414" s="71" t="s">
        <v>274</v>
      </c>
      <c r="B414" s="45" t="s">
        <v>71</v>
      </c>
      <c r="C414" s="37" t="s">
        <v>46</v>
      </c>
      <c r="D414" s="37" t="s">
        <v>167</v>
      </c>
      <c r="E414" s="48" t="s">
        <v>309</v>
      </c>
      <c r="F414" s="49" t="s">
        <v>275</v>
      </c>
      <c r="G414" s="29">
        <f>+H414+I414</f>
        <v>0</v>
      </c>
      <c r="H414" s="29"/>
      <c r="I414" s="29">
        <f>6545.7-6545.7</f>
        <v>0</v>
      </c>
      <c r="J414" s="29">
        <f>+K414+L414</f>
        <v>0</v>
      </c>
      <c r="K414" s="29"/>
      <c r="L414" s="29"/>
      <c r="M414" s="29">
        <f>+N414+O414</f>
        <v>0</v>
      </c>
      <c r="N414" s="11"/>
      <c r="O414" s="11"/>
    </row>
    <row r="415" spans="1:15" ht="25.85" hidden="1" x14ac:dyDescent="0.2">
      <c r="A415" s="22" t="s">
        <v>310</v>
      </c>
      <c r="B415" s="42" t="s">
        <v>71</v>
      </c>
      <c r="C415" s="33" t="s">
        <v>46</v>
      </c>
      <c r="D415" s="33" t="s">
        <v>167</v>
      </c>
      <c r="E415" s="23" t="s">
        <v>311</v>
      </c>
      <c r="F415" s="59"/>
      <c r="G415" s="18">
        <f t="shared" ref="G415:I415" si="257">+G418+G416</f>
        <v>0</v>
      </c>
      <c r="H415" s="18">
        <f t="shared" si="257"/>
        <v>0</v>
      </c>
      <c r="I415" s="18">
        <f t="shared" si="257"/>
        <v>0</v>
      </c>
      <c r="J415" s="18">
        <f t="shared" ref="J415:O415" si="258">+J418+J416</f>
        <v>0</v>
      </c>
      <c r="K415" s="18">
        <f t="shared" si="258"/>
        <v>0</v>
      </c>
      <c r="L415" s="18">
        <f t="shared" si="258"/>
        <v>0</v>
      </c>
      <c r="M415" s="18">
        <f t="shared" si="258"/>
        <v>0</v>
      </c>
      <c r="N415" s="25">
        <f t="shared" si="258"/>
        <v>0</v>
      </c>
      <c r="O415" s="25">
        <f t="shared" si="258"/>
        <v>0</v>
      </c>
    </row>
    <row r="416" spans="1:15" ht="13.6" hidden="1" x14ac:dyDescent="0.25">
      <c r="A416" s="40" t="s">
        <v>39</v>
      </c>
      <c r="B416" s="45" t="s">
        <v>71</v>
      </c>
      <c r="C416" s="37" t="s">
        <v>46</v>
      </c>
      <c r="D416" s="37" t="s">
        <v>167</v>
      </c>
      <c r="E416" s="48" t="s">
        <v>311</v>
      </c>
      <c r="F416" s="49" t="s">
        <v>78</v>
      </c>
      <c r="G416" s="29">
        <f t="shared" ref="G416:O418" si="259">+G417</f>
        <v>0</v>
      </c>
      <c r="H416" s="29">
        <f t="shared" si="259"/>
        <v>0</v>
      </c>
      <c r="I416" s="29">
        <f t="shared" si="259"/>
        <v>0</v>
      </c>
      <c r="J416" s="29">
        <f t="shared" si="259"/>
        <v>0</v>
      </c>
      <c r="K416" s="29">
        <f t="shared" si="259"/>
        <v>0</v>
      </c>
      <c r="L416" s="29">
        <f t="shared" si="259"/>
        <v>0</v>
      </c>
      <c r="M416" s="29">
        <f t="shared" si="259"/>
        <v>0</v>
      </c>
      <c r="N416" s="11">
        <f t="shared" si="259"/>
        <v>0</v>
      </c>
      <c r="O416" s="11">
        <f t="shared" si="259"/>
        <v>0</v>
      </c>
    </row>
    <row r="417" spans="1:15" ht="13.6" hidden="1" x14ac:dyDescent="0.25">
      <c r="A417" s="40" t="s">
        <v>40</v>
      </c>
      <c r="B417" s="45" t="s">
        <v>71</v>
      </c>
      <c r="C417" s="37" t="s">
        <v>46</v>
      </c>
      <c r="D417" s="37" t="s">
        <v>167</v>
      </c>
      <c r="E417" s="48" t="s">
        <v>311</v>
      </c>
      <c r="F417" s="49" t="s">
        <v>79</v>
      </c>
      <c r="G417" s="29">
        <f>+H417+I417</f>
        <v>0</v>
      </c>
      <c r="H417" s="29"/>
      <c r="I417" s="29"/>
      <c r="J417" s="29">
        <f>+K417+L417</f>
        <v>0</v>
      </c>
      <c r="K417" s="29"/>
      <c r="L417" s="29"/>
      <c r="M417" s="29">
        <f>+N417+O417</f>
        <v>0</v>
      </c>
      <c r="N417" s="11"/>
      <c r="O417" s="11"/>
    </row>
    <row r="418" spans="1:15" ht="13.6" hidden="1" x14ac:dyDescent="0.25">
      <c r="A418" s="70" t="s">
        <v>272</v>
      </c>
      <c r="B418" s="45" t="s">
        <v>71</v>
      </c>
      <c r="C418" s="37" t="s">
        <v>46</v>
      </c>
      <c r="D418" s="37" t="s">
        <v>167</v>
      </c>
      <c r="E418" s="48" t="s">
        <v>312</v>
      </c>
      <c r="F418" s="49" t="s">
        <v>273</v>
      </c>
      <c r="G418" s="29">
        <f t="shared" si="259"/>
        <v>0</v>
      </c>
      <c r="H418" s="29">
        <f t="shared" si="259"/>
        <v>0</v>
      </c>
      <c r="I418" s="29">
        <f t="shared" si="259"/>
        <v>0</v>
      </c>
      <c r="J418" s="29">
        <f t="shared" si="259"/>
        <v>0</v>
      </c>
      <c r="K418" s="29">
        <f t="shared" si="259"/>
        <v>0</v>
      </c>
      <c r="L418" s="29">
        <f t="shared" si="259"/>
        <v>0</v>
      </c>
      <c r="M418" s="29">
        <f t="shared" si="259"/>
        <v>0</v>
      </c>
      <c r="N418" s="11">
        <f t="shared" si="259"/>
        <v>0</v>
      </c>
      <c r="O418" s="11">
        <f t="shared" si="259"/>
        <v>0</v>
      </c>
    </row>
    <row r="419" spans="1:15" ht="13.6" hidden="1" x14ac:dyDescent="0.25">
      <c r="A419" s="71" t="s">
        <v>274</v>
      </c>
      <c r="B419" s="45" t="s">
        <v>71</v>
      </c>
      <c r="C419" s="37" t="s">
        <v>46</v>
      </c>
      <c r="D419" s="37" t="s">
        <v>167</v>
      </c>
      <c r="E419" s="48" t="s">
        <v>312</v>
      </c>
      <c r="F419" s="49" t="s">
        <v>275</v>
      </c>
      <c r="G419" s="29">
        <f>+H419+I419</f>
        <v>0</v>
      </c>
      <c r="H419" s="29"/>
      <c r="I419" s="29"/>
      <c r="J419" s="29">
        <f>+K419+L419</f>
        <v>0</v>
      </c>
      <c r="K419" s="29">
        <v>0</v>
      </c>
      <c r="L419" s="29"/>
      <c r="M419" s="29">
        <f>+N419+O419</f>
        <v>0</v>
      </c>
      <c r="N419" s="11">
        <f>344.6-344.6</f>
        <v>0</v>
      </c>
      <c r="O419" s="11"/>
    </row>
    <row r="420" spans="1:15" x14ac:dyDescent="0.2">
      <c r="A420" s="30" t="s">
        <v>313</v>
      </c>
      <c r="B420" s="10">
        <v>700</v>
      </c>
      <c r="C420" s="33" t="s">
        <v>46</v>
      </c>
      <c r="D420" s="66">
        <v>12</v>
      </c>
      <c r="E420" s="9"/>
      <c r="F420" s="59"/>
      <c r="G420" s="18">
        <f t="shared" ref="G420:O420" si="260">+G421+G441+G454+G459</f>
        <v>22325.207919999997</v>
      </c>
      <c r="H420" s="18">
        <f t="shared" si="260"/>
        <v>22063.299999999996</v>
      </c>
      <c r="I420" s="18">
        <f t="shared" si="260"/>
        <v>261.90791999999999</v>
      </c>
      <c r="J420" s="18">
        <f t="shared" si="260"/>
        <v>13781.40792</v>
      </c>
      <c r="K420" s="18">
        <f t="shared" si="260"/>
        <v>13519.5</v>
      </c>
      <c r="L420" s="18">
        <f t="shared" si="260"/>
        <v>261.90791999999999</v>
      </c>
      <c r="M420" s="18">
        <f t="shared" si="260"/>
        <v>14447.90792</v>
      </c>
      <c r="N420" s="25">
        <f t="shared" si="260"/>
        <v>14186</v>
      </c>
      <c r="O420" s="25">
        <f t="shared" si="260"/>
        <v>261.90791999999999</v>
      </c>
    </row>
    <row r="421" spans="1:15" ht="25.85" x14ac:dyDescent="0.2">
      <c r="A421" s="30" t="s">
        <v>314</v>
      </c>
      <c r="B421" s="10">
        <v>700</v>
      </c>
      <c r="C421" s="33" t="s">
        <v>46</v>
      </c>
      <c r="D421" s="66">
        <v>12</v>
      </c>
      <c r="E421" s="9" t="s">
        <v>315</v>
      </c>
      <c r="F421" s="59"/>
      <c r="G421" s="18">
        <f t="shared" ref="G421:O421" si="261">+G422+G428+G437</f>
        <v>861.90791999999999</v>
      </c>
      <c r="H421" s="18">
        <f t="shared" si="261"/>
        <v>600</v>
      </c>
      <c r="I421" s="18">
        <f t="shared" si="261"/>
        <v>261.90791999999999</v>
      </c>
      <c r="J421" s="18">
        <f t="shared" si="261"/>
        <v>861.90791999999999</v>
      </c>
      <c r="K421" s="18">
        <f t="shared" si="261"/>
        <v>600</v>
      </c>
      <c r="L421" s="18">
        <f t="shared" si="261"/>
        <v>261.90791999999999</v>
      </c>
      <c r="M421" s="18">
        <f t="shared" si="261"/>
        <v>861.90791999999999</v>
      </c>
      <c r="N421" s="25">
        <f t="shared" si="261"/>
        <v>600</v>
      </c>
      <c r="O421" s="25">
        <f t="shared" si="261"/>
        <v>261.90791999999999</v>
      </c>
    </row>
    <row r="422" spans="1:15" ht="38.75" hidden="1" x14ac:dyDescent="0.2">
      <c r="A422" s="30" t="s">
        <v>316</v>
      </c>
      <c r="B422" s="10">
        <v>700</v>
      </c>
      <c r="C422" s="33" t="s">
        <v>46</v>
      </c>
      <c r="D422" s="66">
        <v>12</v>
      </c>
      <c r="E422" s="9" t="s">
        <v>317</v>
      </c>
      <c r="F422" s="59"/>
      <c r="G422" s="18">
        <f t="shared" ref="G422:O422" si="262">+G423</f>
        <v>0</v>
      </c>
      <c r="H422" s="18">
        <f t="shared" si="262"/>
        <v>0</v>
      </c>
      <c r="I422" s="18">
        <f t="shared" si="262"/>
        <v>0</v>
      </c>
      <c r="J422" s="18">
        <f t="shared" si="262"/>
        <v>0</v>
      </c>
      <c r="K422" s="18">
        <f t="shared" si="262"/>
        <v>0</v>
      </c>
      <c r="L422" s="18">
        <f t="shared" si="262"/>
        <v>0</v>
      </c>
      <c r="M422" s="18">
        <f t="shared" si="262"/>
        <v>0</v>
      </c>
      <c r="N422" s="9">
        <f t="shared" si="262"/>
        <v>0</v>
      </c>
      <c r="O422" s="9">
        <f t="shared" si="262"/>
        <v>0</v>
      </c>
    </row>
    <row r="423" spans="1:15" ht="38.75" hidden="1" x14ac:dyDescent="0.2">
      <c r="A423" s="30" t="s">
        <v>318</v>
      </c>
      <c r="B423" s="10">
        <v>700</v>
      </c>
      <c r="C423" s="33" t="s">
        <v>46</v>
      </c>
      <c r="D423" s="66">
        <v>12</v>
      </c>
      <c r="E423" s="9" t="s">
        <v>319</v>
      </c>
      <c r="F423" s="73"/>
      <c r="G423" s="18">
        <f t="shared" ref="G423:I423" si="263">+G424+G426</f>
        <v>0</v>
      </c>
      <c r="H423" s="18">
        <f t="shared" si="263"/>
        <v>0</v>
      </c>
      <c r="I423" s="18">
        <f t="shared" si="263"/>
        <v>0</v>
      </c>
      <c r="J423" s="18">
        <f t="shared" ref="J423:O423" si="264">+J424+J426</f>
        <v>0</v>
      </c>
      <c r="K423" s="18">
        <f t="shared" si="264"/>
        <v>0</v>
      </c>
      <c r="L423" s="18">
        <f t="shared" si="264"/>
        <v>0</v>
      </c>
      <c r="M423" s="18">
        <f t="shared" si="264"/>
        <v>0</v>
      </c>
      <c r="N423" s="9">
        <f t="shared" si="264"/>
        <v>0</v>
      </c>
      <c r="O423" s="9">
        <f t="shared" si="264"/>
        <v>0</v>
      </c>
    </row>
    <row r="424" spans="1:15" ht="13.6" hidden="1" x14ac:dyDescent="0.25">
      <c r="A424" s="40" t="s">
        <v>39</v>
      </c>
      <c r="B424" s="27">
        <v>700</v>
      </c>
      <c r="C424" s="37" t="s">
        <v>46</v>
      </c>
      <c r="D424" s="74">
        <v>12</v>
      </c>
      <c r="E424" s="11" t="s">
        <v>319</v>
      </c>
      <c r="F424" s="49" t="s">
        <v>78</v>
      </c>
      <c r="G424" s="29">
        <f t="shared" ref="G424:O424" si="265">+G425</f>
        <v>0</v>
      </c>
      <c r="H424" s="29">
        <f t="shared" si="265"/>
        <v>0</v>
      </c>
      <c r="I424" s="29">
        <f t="shared" si="265"/>
        <v>0</v>
      </c>
      <c r="J424" s="29">
        <f t="shared" si="265"/>
        <v>0</v>
      </c>
      <c r="K424" s="29">
        <f t="shared" si="265"/>
        <v>0</v>
      </c>
      <c r="L424" s="29">
        <f t="shared" si="265"/>
        <v>0</v>
      </c>
      <c r="M424" s="29">
        <f t="shared" si="265"/>
        <v>0</v>
      </c>
      <c r="N424" s="11">
        <f t="shared" si="265"/>
        <v>0</v>
      </c>
      <c r="O424" s="11">
        <f t="shared" si="265"/>
        <v>0</v>
      </c>
    </row>
    <row r="425" spans="1:15" ht="13.6" hidden="1" x14ac:dyDescent="0.25">
      <c r="A425" s="40" t="s">
        <v>40</v>
      </c>
      <c r="B425" s="27">
        <v>700</v>
      </c>
      <c r="C425" s="37" t="s">
        <v>46</v>
      </c>
      <c r="D425" s="74">
        <v>12</v>
      </c>
      <c r="E425" s="11" t="s">
        <v>319</v>
      </c>
      <c r="F425" s="49" t="s">
        <v>79</v>
      </c>
      <c r="G425" s="29">
        <f>+H425+I425</f>
        <v>0</v>
      </c>
      <c r="H425" s="29"/>
      <c r="I425" s="29"/>
      <c r="J425" s="29">
        <f>+K425+L425</f>
        <v>0</v>
      </c>
      <c r="K425" s="29"/>
      <c r="L425" s="29"/>
      <c r="M425" s="29">
        <f>+N425+O425</f>
        <v>0</v>
      </c>
      <c r="N425" s="11"/>
      <c r="O425" s="11"/>
    </row>
    <row r="426" spans="1:15" ht="13.6" hidden="1" x14ac:dyDescent="0.25">
      <c r="A426" s="41" t="s">
        <v>41</v>
      </c>
      <c r="B426" s="10">
        <v>700</v>
      </c>
      <c r="C426" s="37" t="s">
        <v>46</v>
      </c>
      <c r="D426" s="74">
        <v>12</v>
      </c>
      <c r="E426" s="11" t="s">
        <v>320</v>
      </c>
      <c r="F426" s="44" t="s">
        <v>251</v>
      </c>
      <c r="G426" s="29">
        <f t="shared" ref="G426:O426" si="266">+G427</f>
        <v>0</v>
      </c>
      <c r="H426" s="29">
        <f t="shared" si="266"/>
        <v>0</v>
      </c>
      <c r="I426" s="29">
        <f t="shared" si="266"/>
        <v>0</v>
      </c>
      <c r="J426" s="29">
        <f t="shared" si="266"/>
        <v>0</v>
      </c>
      <c r="K426" s="29">
        <f t="shared" si="266"/>
        <v>0</v>
      </c>
      <c r="L426" s="29">
        <f t="shared" si="266"/>
        <v>0</v>
      </c>
      <c r="M426" s="29">
        <f t="shared" si="266"/>
        <v>0</v>
      </c>
      <c r="N426" s="11">
        <f t="shared" si="266"/>
        <v>0</v>
      </c>
      <c r="O426" s="11">
        <f t="shared" si="266"/>
        <v>0</v>
      </c>
    </row>
    <row r="427" spans="1:15" ht="27.2" hidden="1" x14ac:dyDescent="0.25">
      <c r="A427" s="60" t="s">
        <v>252</v>
      </c>
      <c r="B427" s="10">
        <v>700</v>
      </c>
      <c r="C427" s="37" t="s">
        <v>46</v>
      </c>
      <c r="D427" s="74">
        <v>12</v>
      </c>
      <c r="E427" s="11" t="s">
        <v>320</v>
      </c>
      <c r="F427" s="44" t="s">
        <v>253</v>
      </c>
      <c r="G427" s="29">
        <f>+H427+I427</f>
        <v>0</v>
      </c>
      <c r="H427" s="29"/>
      <c r="I427" s="29"/>
      <c r="J427" s="29">
        <f>+K427+L427</f>
        <v>0</v>
      </c>
      <c r="K427" s="29">
        <f>450-450</f>
        <v>0</v>
      </c>
      <c r="L427" s="29"/>
      <c r="M427" s="29">
        <f>+N427+O427</f>
        <v>0</v>
      </c>
      <c r="N427" s="11">
        <f>450-450</f>
        <v>0</v>
      </c>
      <c r="O427" s="11"/>
    </row>
    <row r="428" spans="1:15" ht="25.85" x14ac:dyDescent="0.2">
      <c r="A428" s="68" t="s">
        <v>321</v>
      </c>
      <c r="B428" s="10">
        <v>700</v>
      </c>
      <c r="C428" s="33" t="s">
        <v>46</v>
      </c>
      <c r="D428" s="66">
        <v>12</v>
      </c>
      <c r="E428" s="9" t="s">
        <v>322</v>
      </c>
      <c r="F428" s="53"/>
      <c r="G428" s="18">
        <f>+G429+G432</f>
        <v>861.90791999999999</v>
      </c>
      <c r="H428" s="18">
        <f>+H429+H432</f>
        <v>600</v>
      </c>
      <c r="I428" s="18">
        <f>+I429+I432</f>
        <v>261.90791999999999</v>
      </c>
      <c r="J428" s="18">
        <f t="shared" ref="J428:O428" si="267">+J429+J432</f>
        <v>861.90791999999999</v>
      </c>
      <c r="K428" s="18">
        <f t="shared" si="267"/>
        <v>600</v>
      </c>
      <c r="L428" s="18">
        <f t="shared" si="267"/>
        <v>261.90791999999999</v>
      </c>
      <c r="M428" s="18">
        <f t="shared" si="267"/>
        <v>861.90791999999999</v>
      </c>
      <c r="N428" s="25">
        <f t="shared" si="267"/>
        <v>600</v>
      </c>
      <c r="O428" s="25">
        <f t="shared" si="267"/>
        <v>261.90791999999999</v>
      </c>
    </row>
    <row r="429" spans="1:15" x14ac:dyDescent="0.2">
      <c r="A429" s="68" t="s">
        <v>323</v>
      </c>
      <c r="B429" s="10">
        <v>700</v>
      </c>
      <c r="C429" s="33" t="s">
        <v>46</v>
      </c>
      <c r="D429" s="66">
        <v>12</v>
      </c>
      <c r="E429" s="9" t="s">
        <v>324</v>
      </c>
      <c r="F429" s="53"/>
      <c r="G429" s="18">
        <f t="shared" ref="G429:O430" si="268">+G430</f>
        <v>600</v>
      </c>
      <c r="H429" s="18">
        <f t="shared" si="268"/>
        <v>600</v>
      </c>
      <c r="I429" s="18">
        <f t="shared" si="268"/>
        <v>0</v>
      </c>
      <c r="J429" s="18">
        <f t="shared" si="268"/>
        <v>600</v>
      </c>
      <c r="K429" s="18">
        <f t="shared" si="268"/>
        <v>600</v>
      </c>
      <c r="L429" s="18">
        <f t="shared" si="268"/>
        <v>0</v>
      </c>
      <c r="M429" s="18">
        <f t="shared" si="268"/>
        <v>600</v>
      </c>
      <c r="N429" s="25">
        <f t="shared" si="268"/>
        <v>600</v>
      </c>
      <c r="O429" s="25">
        <f t="shared" si="268"/>
        <v>0</v>
      </c>
    </row>
    <row r="430" spans="1:15" ht="13.6" x14ac:dyDescent="0.25">
      <c r="A430" s="41" t="s">
        <v>41</v>
      </c>
      <c r="B430" s="27">
        <v>700</v>
      </c>
      <c r="C430" s="37" t="s">
        <v>46</v>
      </c>
      <c r="D430" s="74">
        <v>12</v>
      </c>
      <c r="E430" s="11" t="s">
        <v>324</v>
      </c>
      <c r="F430" s="44" t="s">
        <v>251</v>
      </c>
      <c r="G430" s="29">
        <f t="shared" si="268"/>
        <v>600</v>
      </c>
      <c r="H430" s="29">
        <f t="shared" si="268"/>
        <v>600</v>
      </c>
      <c r="I430" s="29">
        <f t="shared" si="268"/>
        <v>0</v>
      </c>
      <c r="J430" s="29">
        <f t="shared" si="268"/>
        <v>600</v>
      </c>
      <c r="K430" s="29">
        <f t="shared" si="268"/>
        <v>600</v>
      </c>
      <c r="L430" s="29">
        <f t="shared" si="268"/>
        <v>0</v>
      </c>
      <c r="M430" s="29">
        <f t="shared" si="268"/>
        <v>600</v>
      </c>
      <c r="N430" s="39">
        <f t="shared" si="268"/>
        <v>600</v>
      </c>
      <c r="O430" s="39">
        <f t="shared" si="268"/>
        <v>0</v>
      </c>
    </row>
    <row r="431" spans="1:15" ht="27.2" x14ac:dyDescent="0.25">
      <c r="A431" s="60" t="s">
        <v>252</v>
      </c>
      <c r="B431" s="27">
        <v>700</v>
      </c>
      <c r="C431" s="37" t="s">
        <v>46</v>
      </c>
      <c r="D431" s="74">
        <v>12</v>
      </c>
      <c r="E431" s="11" t="s">
        <v>324</v>
      </c>
      <c r="F431" s="44" t="s">
        <v>253</v>
      </c>
      <c r="G431" s="29">
        <f>+H431+I431</f>
        <v>600</v>
      </c>
      <c r="H431" s="29">
        <v>600</v>
      </c>
      <c r="I431" s="29"/>
      <c r="J431" s="29">
        <f>+K431+L431</f>
        <v>600</v>
      </c>
      <c r="K431" s="29">
        <v>600</v>
      </c>
      <c r="L431" s="29"/>
      <c r="M431" s="29">
        <f>+N431+O431</f>
        <v>600</v>
      </c>
      <c r="N431" s="11">
        <v>600</v>
      </c>
      <c r="O431" s="11"/>
    </row>
    <row r="432" spans="1:15" ht="15.65" x14ac:dyDescent="0.2">
      <c r="A432" s="32" t="s">
        <v>325</v>
      </c>
      <c r="B432" s="10">
        <v>700</v>
      </c>
      <c r="C432" s="33" t="s">
        <v>46</v>
      </c>
      <c r="D432" s="66">
        <v>12</v>
      </c>
      <c r="E432" s="9" t="s">
        <v>326</v>
      </c>
      <c r="F432" s="59"/>
      <c r="G432" s="18">
        <f t="shared" ref="G432:I432" si="269">+G433+G435</f>
        <v>261.90791999999999</v>
      </c>
      <c r="H432" s="18">
        <f t="shared" si="269"/>
        <v>0</v>
      </c>
      <c r="I432" s="18">
        <f t="shared" si="269"/>
        <v>261.90791999999999</v>
      </c>
      <c r="J432" s="18">
        <f t="shared" ref="J432:O432" si="270">+J433+J435</f>
        <v>261.90791999999999</v>
      </c>
      <c r="K432" s="18">
        <f t="shared" si="270"/>
        <v>0</v>
      </c>
      <c r="L432" s="18">
        <f t="shared" si="270"/>
        <v>261.90791999999999</v>
      </c>
      <c r="M432" s="18">
        <f t="shared" si="270"/>
        <v>261.90791999999999</v>
      </c>
      <c r="N432" s="9">
        <f t="shared" si="270"/>
        <v>0</v>
      </c>
      <c r="O432" s="9">
        <f t="shared" si="270"/>
        <v>261.90791999999999</v>
      </c>
    </row>
    <row r="433" spans="1:15" ht="13.6" hidden="1" x14ac:dyDescent="0.25">
      <c r="A433" s="40" t="s">
        <v>39</v>
      </c>
      <c r="B433" s="10">
        <v>700</v>
      </c>
      <c r="C433" s="37" t="s">
        <v>46</v>
      </c>
      <c r="D433" s="74">
        <v>12</v>
      </c>
      <c r="E433" s="11" t="s">
        <v>326</v>
      </c>
      <c r="F433" s="49" t="s">
        <v>78</v>
      </c>
      <c r="G433" s="29">
        <f t="shared" ref="G433:O433" si="271">+G434</f>
        <v>0</v>
      </c>
      <c r="H433" s="29">
        <f t="shared" si="271"/>
        <v>0</v>
      </c>
      <c r="I433" s="29">
        <f t="shared" si="271"/>
        <v>0</v>
      </c>
      <c r="J433" s="29">
        <f t="shared" si="271"/>
        <v>0</v>
      </c>
      <c r="K433" s="29">
        <f t="shared" si="271"/>
        <v>0</v>
      </c>
      <c r="L433" s="29">
        <f t="shared" si="271"/>
        <v>0</v>
      </c>
      <c r="M433" s="29">
        <f t="shared" si="271"/>
        <v>0</v>
      </c>
      <c r="N433" s="11">
        <f t="shared" si="271"/>
        <v>0</v>
      </c>
      <c r="O433" s="11">
        <f t="shared" si="271"/>
        <v>0</v>
      </c>
    </row>
    <row r="434" spans="1:15" ht="13.6" hidden="1" x14ac:dyDescent="0.25">
      <c r="A434" s="40" t="s">
        <v>327</v>
      </c>
      <c r="B434" s="10">
        <v>700</v>
      </c>
      <c r="C434" s="37" t="s">
        <v>46</v>
      </c>
      <c r="D434" s="74">
        <v>12</v>
      </c>
      <c r="E434" s="11" t="s">
        <v>326</v>
      </c>
      <c r="F434" s="49" t="s">
        <v>79</v>
      </c>
      <c r="G434" s="29">
        <f>+H434+I434</f>
        <v>0</v>
      </c>
      <c r="H434" s="29"/>
      <c r="I434" s="29"/>
      <c r="J434" s="29">
        <f>+K434+L434</f>
        <v>0</v>
      </c>
      <c r="K434" s="29"/>
      <c r="L434" s="29"/>
      <c r="M434" s="29">
        <f>+N434+O434</f>
        <v>0</v>
      </c>
      <c r="N434" s="11"/>
      <c r="O434" s="11"/>
    </row>
    <row r="435" spans="1:15" ht="13.6" x14ac:dyDescent="0.25">
      <c r="A435" s="41" t="s">
        <v>41</v>
      </c>
      <c r="B435" s="27">
        <v>700</v>
      </c>
      <c r="C435" s="37" t="s">
        <v>46</v>
      </c>
      <c r="D435" s="74">
        <v>12</v>
      </c>
      <c r="E435" s="11" t="s">
        <v>326</v>
      </c>
      <c r="F435" s="44" t="s">
        <v>251</v>
      </c>
      <c r="G435" s="29">
        <f t="shared" ref="G435:O435" si="272">+G436</f>
        <v>261.90791999999999</v>
      </c>
      <c r="H435" s="29">
        <f t="shared" si="272"/>
        <v>0</v>
      </c>
      <c r="I435" s="29">
        <f t="shared" si="272"/>
        <v>261.90791999999999</v>
      </c>
      <c r="J435" s="29">
        <f t="shared" si="272"/>
        <v>261.90791999999999</v>
      </c>
      <c r="K435" s="29">
        <f t="shared" si="272"/>
        <v>0</v>
      </c>
      <c r="L435" s="29">
        <f t="shared" si="272"/>
        <v>261.90791999999999</v>
      </c>
      <c r="M435" s="29">
        <f t="shared" si="272"/>
        <v>261.90791999999999</v>
      </c>
      <c r="N435" s="11">
        <f t="shared" si="272"/>
        <v>0</v>
      </c>
      <c r="O435" s="11">
        <f t="shared" si="272"/>
        <v>261.90791999999999</v>
      </c>
    </row>
    <row r="436" spans="1:15" ht="27.2" x14ac:dyDescent="0.25">
      <c r="A436" s="60" t="s">
        <v>252</v>
      </c>
      <c r="B436" s="27">
        <v>700</v>
      </c>
      <c r="C436" s="37" t="s">
        <v>46</v>
      </c>
      <c r="D436" s="74">
        <v>12</v>
      </c>
      <c r="E436" s="11" t="s">
        <v>326</v>
      </c>
      <c r="F436" s="44" t="s">
        <v>253</v>
      </c>
      <c r="G436" s="29">
        <f>+H436+I436</f>
        <v>261.90791999999999</v>
      </c>
      <c r="H436" s="29"/>
      <c r="I436" s="29">
        <v>261.90791999999999</v>
      </c>
      <c r="J436" s="29">
        <f>+K436+L436</f>
        <v>261.90791999999999</v>
      </c>
      <c r="K436" s="29"/>
      <c r="L436" s="29">
        <v>261.90791999999999</v>
      </c>
      <c r="M436" s="29">
        <f>+N436+O436</f>
        <v>261.90791999999999</v>
      </c>
      <c r="N436" s="11"/>
      <c r="O436" s="29">
        <v>261.90791999999999</v>
      </c>
    </row>
    <row r="437" spans="1:15" ht="25.85" hidden="1" x14ac:dyDescent="0.2">
      <c r="A437" s="30" t="s">
        <v>328</v>
      </c>
      <c r="B437" s="10">
        <v>700</v>
      </c>
      <c r="C437" s="33" t="s">
        <v>46</v>
      </c>
      <c r="D437" s="66">
        <v>12</v>
      </c>
      <c r="E437" s="9" t="s">
        <v>329</v>
      </c>
      <c r="F437" s="73"/>
      <c r="G437" s="18">
        <f t="shared" ref="G437:O439" si="273">+G438</f>
        <v>0</v>
      </c>
      <c r="H437" s="18">
        <f t="shared" ref="H437:O438" si="274">+H438</f>
        <v>0</v>
      </c>
      <c r="I437" s="18">
        <f t="shared" si="274"/>
        <v>0</v>
      </c>
      <c r="J437" s="18">
        <f t="shared" ref="J437:J438" si="275">+J438</f>
        <v>0</v>
      </c>
      <c r="K437" s="18">
        <f t="shared" si="274"/>
        <v>0</v>
      </c>
      <c r="L437" s="18">
        <f t="shared" si="274"/>
        <v>0</v>
      </c>
      <c r="M437" s="18">
        <f t="shared" ref="M437:M438" si="276">+M438</f>
        <v>0</v>
      </c>
      <c r="N437" s="25">
        <f t="shared" si="274"/>
        <v>0</v>
      </c>
      <c r="O437" s="25">
        <f t="shared" si="274"/>
        <v>0</v>
      </c>
    </row>
    <row r="438" spans="1:15" ht="25.85" hidden="1" x14ac:dyDescent="0.2">
      <c r="A438" s="30" t="s">
        <v>330</v>
      </c>
      <c r="B438" s="10">
        <v>700</v>
      </c>
      <c r="C438" s="33" t="s">
        <v>46</v>
      </c>
      <c r="D438" s="66">
        <v>12</v>
      </c>
      <c r="E438" s="9" t="s">
        <v>331</v>
      </c>
      <c r="F438" s="73"/>
      <c r="G438" s="18">
        <f t="shared" si="273"/>
        <v>0</v>
      </c>
      <c r="H438" s="18">
        <f t="shared" si="274"/>
        <v>0</v>
      </c>
      <c r="I438" s="18">
        <f t="shared" si="274"/>
        <v>0</v>
      </c>
      <c r="J438" s="18">
        <f t="shared" si="275"/>
        <v>0</v>
      </c>
      <c r="K438" s="18">
        <f t="shared" si="274"/>
        <v>0</v>
      </c>
      <c r="L438" s="18">
        <f t="shared" si="274"/>
        <v>0</v>
      </c>
      <c r="M438" s="18">
        <f t="shared" si="276"/>
        <v>0</v>
      </c>
      <c r="N438" s="25">
        <f t="shared" si="274"/>
        <v>0</v>
      </c>
      <c r="O438" s="25">
        <f t="shared" si="274"/>
        <v>0</v>
      </c>
    </row>
    <row r="439" spans="1:15" ht="13.6" hidden="1" x14ac:dyDescent="0.25">
      <c r="A439" s="40" t="s">
        <v>39</v>
      </c>
      <c r="B439" s="27">
        <v>700</v>
      </c>
      <c r="C439" s="37" t="s">
        <v>46</v>
      </c>
      <c r="D439" s="74">
        <v>12</v>
      </c>
      <c r="E439" s="11" t="s">
        <v>331</v>
      </c>
      <c r="F439" s="49" t="s">
        <v>78</v>
      </c>
      <c r="G439" s="29">
        <f t="shared" si="273"/>
        <v>0</v>
      </c>
      <c r="H439" s="29">
        <f t="shared" si="273"/>
        <v>0</v>
      </c>
      <c r="I439" s="29">
        <f t="shared" si="273"/>
        <v>0</v>
      </c>
      <c r="J439" s="29">
        <f t="shared" si="273"/>
        <v>0</v>
      </c>
      <c r="K439" s="29">
        <f t="shared" si="273"/>
        <v>0</v>
      </c>
      <c r="L439" s="29">
        <f t="shared" si="273"/>
        <v>0</v>
      </c>
      <c r="M439" s="29">
        <f t="shared" si="273"/>
        <v>0</v>
      </c>
      <c r="N439" s="11">
        <f t="shared" si="273"/>
        <v>0</v>
      </c>
      <c r="O439" s="11">
        <f t="shared" si="273"/>
        <v>0</v>
      </c>
    </row>
    <row r="440" spans="1:15" ht="13.6" hidden="1" x14ac:dyDescent="0.25">
      <c r="A440" s="40" t="s">
        <v>40</v>
      </c>
      <c r="B440" s="27">
        <v>700</v>
      </c>
      <c r="C440" s="37" t="s">
        <v>46</v>
      </c>
      <c r="D440" s="74">
        <v>12</v>
      </c>
      <c r="E440" s="11" t="s">
        <v>331</v>
      </c>
      <c r="F440" s="49" t="s">
        <v>79</v>
      </c>
      <c r="G440" s="29">
        <f>+H440+I440</f>
        <v>0</v>
      </c>
      <c r="H440" s="29"/>
      <c r="I440" s="29"/>
      <c r="J440" s="29">
        <f>+K440+L440</f>
        <v>0</v>
      </c>
      <c r="K440" s="29"/>
      <c r="L440" s="29"/>
      <c r="M440" s="29">
        <f>+N440+O440</f>
        <v>0</v>
      </c>
      <c r="N440" s="11"/>
      <c r="O440" s="11"/>
    </row>
    <row r="441" spans="1:15" x14ac:dyDescent="0.2">
      <c r="A441" s="14" t="s">
        <v>332</v>
      </c>
      <c r="B441" s="10">
        <v>700</v>
      </c>
      <c r="C441" s="33" t="s">
        <v>46</v>
      </c>
      <c r="D441" s="66">
        <v>12</v>
      </c>
      <c r="E441" s="9" t="s">
        <v>333</v>
      </c>
      <c r="F441" s="53"/>
      <c r="G441" s="18">
        <f>+G442+G446+G450</f>
        <v>100</v>
      </c>
      <c r="H441" s="18">
        <f t="shared" ref="H441:I441" si="277">+H442+H446+H450</f>
        <v>100</v>
      </c>
      <c r="I441" s="18">
        <f t="shared" si="277"/>
        <v>0</v>
      </c>
      <c r="J441" s="18">
        <f>+J442+J446+J450</f>
        <v>100</v>
      </c>
      <c r="K441" s="18">
        <f t="shared" ref="K441:L441" si="278">+K442+K446+K450</f>
        <v>100</v>
      </c>
      <c r="L441" s="18">
        <f t="shared" si="278"/>
        <v>0</v>
      </c>
      <c r="M441" s="18">
        <f>+M442+M446+M450</f>
        <v>100</v>
      </c>
      <c r="N441" s="25">
        <f t="shared" ref="N441:O441" si="279">+N442+N446+N450</f>
        <v>100</v>
      </c>
      <c r="O441" s="25">
        <f t="shared" si="279"/>
        <v>0</v>
      </c>
    </row>
    <row r="442" spans="1:15" ht="38.75" hidden="1" x14ac:dyDescent="0.2">
      <c r="A442" s="14" t="s">
        <v>334</v>
      </c>
      <c r="B442" s="10">
        <v>700</v>
      </c>
      <c r="C442" s="33" t="s">
        <v>46</v>
      </c>
      <c r="D442" s="66">
        <v>12</v>
      </c>
      <c r="E442" s="9" t="s">
        <v>335</v>
      </c>
      <c r="F442" s="53"/>
      <c r="G442" s="18">
        <f t="shared" ref="G442:O452" si="280">+G443</f>
        <v>0</v>
      </c>
      <c r="H442" s="18">
        <f t="shared" ref="H442:O442" si="281">+H443</f>
        <v>0</v>
      </c>
      <c r="I442" s="18">
        <f t="shared" si="281"/>
        <v>0</v>
      </c>
      <c r="J442" s="18">
        <f>+J443</f>
        <v>0</v>
      </c>
      <c r="K442" s="18">
        <f t="shared" si="281"/>
        <v>0</v>
      </c>
      <c r="L442" s="18">
        <f t="shared" si="281"/>
        <v>0</v>
      </c>
      <c r="M442" s="18">
        <f>+M443</f>
        <v>0</v>
      </c>
      <c r="N442" s="25">
        <f t="shared" si="281"/>
        <v>0</v>
      </c>
      <c r="O442" s="25">
        <f t="shared" si="281"/>
        <v>0</v>
      </c>
    </row>
    <row r="443" spans="1:15" ht="38.75" hidden="1" x14ac:dyDescent="0.2">
      <c r="A443" s="14" t="s">
        <v>336</v>
      </c>
      <c r="B443" s="10">
        <v>700</v>
      </c>
      <c r="C443" s="33" t="s">
        <v>46</v>
      </c>
      <c r="D443" s="66">
        <v>12</v>
      </c>
      <c r="E443" s="9" t="s">
        <v>337</v>
      </c>
      <c r="F443" s="53"/>
      <c r="G443" s="18">
        <f t="shared" si="280"/>
        <v>0</v>
      </c>
      <c r="H443" s="18">
        <f t="shared" si="280"/>
        <v>0</v>
      </c>
      <c r="I443" s="18">
        <f t="shared" si="280"/>
        <v>0</v>
      </c>
      <c r="J443" s="18">
        <f t="shared" si="280"/>
        <v>0</v>
      </c>
      <c r="K443" s="18">
        <f t="shared" si="280"/>
        <v>0</v>
      </c>
      <c r="L443" s="18">
        <f t="shared" si="280"/>
        <v>0</v>
      </c>
      <c r="M443" s="18">
        <f t="shared" si="280"/>
        <v>0</v>
      </c>
      <c r="N443" s="9">
        <f t="shared" si="280"/>
        <v>0</v>
      </c>
      <c r="O443" s="9">
        <f t="shared" si="280"/>
        <v>0</v>
      </c>
    </row>
    <row r="444" spans="1:15" ht="13.6" hidden="1" x14ac:dyDescent="0.25">
      <c r="A444" s="40" t="s">
        <v>39</v>
      </c>
      <c r="B444" s="10">
        <v>700</v>
      </c>
      <c r="C444" s="37" t="s">
        <v>46</v>
      </c>
      <c r="D444" s="74">
        <v>12</v>
      </c>
      <c r="E444" s="11" t="s">
        <v>337</v>
      </c>
      <c r="F444" s="49" t="s">
        <v>78</v>
      </c>
      <c r="G444" s="29">
        <f t="shared" si="280"/>
        <v>0</v>
      </c>
      <c r="H444" s="29">
        <f t="shared" si="280"/>
        <v>0</v>
      </c>
      <c r="I444" s="29">
        <f t="shared" si="280"/>
        <v>0</v>
      </c>
      <c r="J444" s="29">
        <f t="shared" si="280"/>
        <v>0</v>
      </c>
      <c r="K444" s="29">
        <f t="shared" si="280"/>
        <v>0</v>
      </c>
      <c r="L444" s="29">
        <f t="shared" si="280"/>
        <v>0</v>
      </c>
      <c r="M444" s="29">
        <f t="shared" si="280"/>
        <v>0</v>
      </c>
      <c r="N444" s="11">
        <f t="shared" si="280"/>
        <v>0</v>
      </c>
      <c r="O444" s="11">
        <f t="shared" si="280"/>
        <v>0</v>
      </c>
    </row>
    <row r="445" spans="1:15" ht="13.6" hidden="1" x14ac:dyDescent="0.25">
      <c r="A445" s="40" t="s">
        <v>40</v>
      </c>
      <c r="B445" s="10">
        <v>700</v>
      </c>
      <c r="C445" s="37" t="s">
        <v>46</v>
      </c>
      <c r="D445" s="74">
        <v>12</v>
      </c>
      <c r="E445" s="11" t="s">
        <v>337</v>
      </c>
      <c r="F445" s="49" t="s">
        <v>79</v>
      </c>
      <c r="G445" s="29">
        <f>+H445+I445</f>
        <v>0</v>
      </c>
      <c r="H445" s="29"/>
      <c r="I445" s="29"/>
      <c r="J445" s="29">
        <f>+K445+L445</f>
        <v>0</v>
      </c>
      <c r="K445" s="29"/>
      <c r="L445" s="29"/>
      <c r="M445" s="29">
        <f>+N445+O445</f>
        <v>0</v>
      </c>
      <c r="N445" s="11"/>
      <c r="O445" s="11"/>
    </row>
    <row r="446" spans="1:15" ht="51.65" x14ac:dyDescent="0.2">
      <c r="A446" s="14" t="s">
        <v>338</v>
      </c>
      <c r="B446" s="10">
        <v>700</v>
      </c>
      <c r="C446" s="33" t="s">
        <v>46</v>
      </c>
      <c r="D446" s="66">
        <v>12</v>
      </c>
      <c r="E446" s="9" t="s">
        <v>339</v>
      </c>
      <c r="F446" s="50"/>
      <c r="G446" s="18">
        <f>+G447</f>
        <v>100</v>
      </c>
      <c r="H446" s="18">
        <f t="shared" ref="H446:O446" si="282">+H447</f>
        <v>100</v>
      </c>
      <c r="I446" s="18">
        <f t="shared" si="282"/>
        <v>0</v>
      </c>
      <c r="J446" s="18">
        <f>+J447</f>
        <v>100</v>
      </c>
      <c r="K446" s="18">
        <f t="shared" si="282"/>
        <v>100</v>
      </c>
      <c r="L446" s="18">
        <f t="shared" si="282"/>
        <v>0</v>
      </c>
      <c r="M446" s="18">
        <f>+M447</f>
        <v>100</v>
      </c>
      <c r="N446" s="25">
        <f t="shared" si="282"/>
        <v>100</v>
      </c>
      <c r="O446" s="25">
        <f t="shared" si="282"/>
        <v>0</v>
      </c>
    </row>
    <row r="447" spans="1:15" ht="38.75" x14ac:dyDescent="0.2">
      <c r="A447" s="14" t="s">
        <v>340</v>
      </c>
      <c r="B447" s="10">
        <v>700</v>
      </c>
      <c r="C447" s="33" t="s">
        <v>46</v>
      </c>
      <c r="D447" s="66">
        <v>12</v>
      </c>
      <c r="E447" s="9" t="s">
        <v>341</v>
      </c>
      <c r="F447" s="53"/>
      <c r="G447" s="18">
        <f t="shared" si="280"/>
        <v>100</v>
      </c>
      <c r="H447" s="18">
        <f t="shared" si="280"/>
        <v>100</v>
      </c>
      <c r="I447" s="18">
        <f t="shared" si="280"/>
        <v>0</v>
      </c>
      <c r="J447" s="18">
        <f t="shared" si="280"/>
        <v>100</v>
      </c>
      <c r="K447" s="18">
        <f t="shared" si="280"/>
        <v>100</v>
      </c>
      <c r="L447" s="18">
        <f t="shared" si="280"/>
        <v>0</v>
      </c>
      <c r="M447" s="18">
        <f t="shared" si="280"/>
        <v>100</v>
      </c>
      <c r="N447" s="9">
        <f t="shared" si="280"/>
        <v>100</v>
      </c>
      <c r="O447" s="9">
        <f t="shared" si="280"/>
        <v>0</v>
      </c>
    </row>
    <row r="448" spans="1:15" ht="13.6" x14ac:dyDescent="0.25">
      <c r="A448" s="40" t="s">
        <v>39</v>
      </c>
      <c r="B448" s="10">
        <v>700</v>
      </c>
      <c r="C448" s="37" t="s">
        <v>46</v>
      </c>
      <c r="D448" s="74">
        <v>12</v>
      </c>
      <c r="E448" s="11" t="s">
        <v>341</v>
      </c>
      <c r="F448" s="49" t="s">
        <v>78</v>
      </c>
      <c r="G448" s="29">
        <f t="shared" si="280"/>
        <v>100</v>
      </c>
      <c r="H448" s="29">
        <f t="shared" si="280"/>
        <v>100</v>
      </c>
      <c r="I448" s="29">
        <f t="shared" si="280"/>
        <v>0</v>
      </c>
      <c r="J448" s="29">
        <f t="shared" si="280"/>
        <v>100</v>
      </c>
      <c r="K448" s="29">
        <f t="shared" si="280"/>
        <v>100</v>
      </c>
      <c r="L448" s="29">
        <f t="shared" si="280"/>
        <v>0</v>
      </c>
      <c r="M448" s="29">
        <f t="shared" si="280"/>
        <v>100</v>
      </c>
      <c r="N448" s="11">
        <f t="shared" si="280"/>
        <v>100</v>
      </c>
      <c r="O448" s="11">
        <f t="shared" si="280"/>
        <v>0</v>
      </c>
    </row>
    <row r="449" spans="1:15" ht="13.6" x14ac:dyDescent="0.25">
      <c r="A449" s="40" t="s">
        <v>40</v>
      </c>
      <c r="B449" s="10">
        <v>700</v>
      </c>
      <c r="C449" s="37" t="s">
        <v>46</v>
      </c>
      <c r="D449" s="74">
        <v>12</v>
      </c>
      <c r="E449" s="11" t="s">
        <v>341</v>
      </c>
      <c r="F449" s="49" t="s">
        <v>79</v>
      </c>
      <c r="G449" s="29">
        <f>+H449+I449</f>
        <v>100</v>
      </c>
      <c r="H449" s="29">
        <v>100</v>
      </c>
      <c r="I449" s="29"/>
      <c r="J449" s="29">
        <f>+K449+L449</f>
        <v>100</v>
      </c>
      <c r="K449" s="29">
        <v>100</v>
      </c>
      <c r="L449" s="29"/>
      <c r="M449" s="29">
        <f>+N449+O449</f>
        <v>100</v>
      </c>
      <c r="N449" s="11">
        <v>100</v>
      </c>
      <c r="O449" s="11"/>
    </row>
    <row r="450" spans="1:15" ht="25.85" hidden="1" x14ac:dyDescent="0.2">
      <c r="A450" s="14" t="s">
        <v>342</v>
      </c>
      <c r="B450" s="10">
        <v>700</v>
      </c>
      <c r="C450" s="33" t="s">
        <v>46</v>
      </c>
      <c r="D450" s="66">
        <v>12</v>
      </c>
      <c r="E450" s="9" t="s">
        <v>343</v>
      </c>
      <c r="F450" s="53"/>
      <c r="G450" s="18">
        <f>+G451</f>
        <v>0</v>
      </c>
      <c r="H450" s="18">
        <f t="shared" si="280"/>
        <v>0</v>
      </c>
      <c r="I450" s="18">
        <f t="shared" si="280"/>
        <v>0</v>
      </c>
      <c r="J450" s="18">
        <f>+J451</f>
        <v>0</v>
      </c>
      <c r="K450" s="18">
        <f t="shared" si="280"/>
        <v>0</v>
      </c>
      <c r="L450" s="18">
        <f t="shared" si="280"/>
        <v>0</v>
      </c>
      <c r="M450" s="18">
        <f>+M451</f>
        <v>0</v>
      </c>
      <c r="N450" s="9">
        <f t="shared" si="280"/>
        <v>0</v>
      </c>
      <c r="O450" s="9">
        <f t="shared" si="280"/>
        <v>0</v>
      </c>
    </row>
    <row r="451" spans="1:15" hidden="1" x14ac:dyDescent="0.2">
      <c r="A451" s="14" t="s">
        <v>344</v>
      </c>
      <c r="B451" s="10">
        <v>700</v>
      </c>
      <c r="C451" s="33" t="s">
        <v>46</v>
      </c>
      <c r="D451" s="66">
        <v>12</v>
      </c>
      <c r="E451" s="9" t="s">
        <v>345</v>
      </c>
      <c r="F451" s="53"/>
      <c r="G451" s="18">
        <f t="shared" si="280"/>
        <v>0</v>
      </c>
      <c r="H451" s="18">
        <f t="shared" si="280"/>
        <v>0</v>
      </c>
      <c r="I451" s="18">
        <f t="shared" si="280"/>
        <v>0</v>
      </c>
      <c r="J451" s="18">
        <f t="shared" si="280"/>
        <v>0</v>
      </c>
      <c r="K451" s="18">
        <f t="shared" si="280"/>
        <v>0</v>
      </c>
      <c r="L451" s="18">
        <f t="shared" si="280"/>
        <v>0</v>
      </c>
      <c r="M451" s="18">
        <f t="shared" si="280"/>
        <v>0</v>
      </c>
      <c r="N451" s="9">
        <f t="shared" si="280"/>
        <v>0</v>
      </c>
      <c r="O451" s="9">
        <f t="shared" si="280"/>
        <v>0</v>
      </c>
    </row>
    <row r="452" spans="1:15" ht="13.6" hidden="1" x14ac:dyDescent="0.25">
      <c r="A452" s="40" t="s">
        <v>39</v>
      </c>
      <c r="B452" s="10">
        <v>700</v>
      </c>
      <c r="C452" s="37" t="s">
        <v>46</v>
      </c>
      <c r="D452" s="74">
        <v>12</v>
      </c>
      <c r="E452" s="11" t="s">
        <v>345</v>
      </c>
      <c r="F452" s="49" t="s">
        <v>78</v>
      </c>
      <c r="G452" s="29">
        <f t="shared" si="280"/>
        <v>0</v>
      </c>
      <c r="H452" s="29">
        <f t="shared" si="280"/>
        <v>0</v>
      </c>
      <c r="I452" s="29">
        <f t="shared" si="280"/>
        <v>0</v>
      </c>
      <c r="J452" s="29">
        <f t="shared" si="280"/>
        <v>0</v>
      </c>
      <c r="K452" s="29">
        <f t="shared" si="280"/>
        <v>0</v>
      </c>
      <c r="L452" s="29">
        <f t="shared" si="280"/>
        <v>0</v>
      </c>
      <c r="M452" s="29">
        <f t="shared" si="280"/>
        <v>0</v>
      </c>
      <c r="N452" s="11">
        <f t="shared" si="280"/>
        <v>0</v>
      </c>
      <c r="O452" s="11">
        <f t="shared" si="280"/>
        <v>0</v>
      </c>
    </row>
    <row r="453" spans="1:15" ht="13.6" hidden="1" x14ac:dyDescent="0.25">
      <c r="A453" s="40" t="s">
        <v>40</v>
      </c>
      <c r="B453" s="10">
        <v>700</v>
      </c>
      <c r="C453" s="37" t="s">
        <v>46</v>
      </c>
      <c r="D453" s="74">
        <v>12</v>
      </c>
      <c r="E453" s="11" t="s">
        <v>345</v>
      </c>
      <c r="F453" s="49" t="s">
        <v>79</v>
      </c>
      <c r="G453" s="29">
        <f>+H453+I453</f>
        <v>0</v>
      </c>
      <c r="H453" s="29"/>
      <c r="I453" s="29"/>
      <c r="J453" s="29">
        <f>+K453+L453</f>
        <v>0</v>
      </c>
      <c r="K453" s="29"/>
      <c r="L453" s="29"/>
      <c r="M453" s="29">
        <f>+N453+O453</f>
        <v>0</v>
      </c>
      <c r="N453" s="11"/>
      <c r="O453" s="11"/>
    </row>
    <row r="454" spans="1:15" ht="25.85" hidden="1" x14ac:dyDescent="0.25">
      <c r="A454" s="30" t="s">
        <v>346</v>
      </c>
      <c r="B454" s="10">
        <v>700</v>
      </c>
      <c r="C454" s="37" t="s">
        <v>46</v>
      </c>
      <c r="D454" s="74">
        <v>12</v>
      </c>
      <c r="E454" s="9" t="s">
        <v>347</v>
      </c>
      <c r="F454" s="59"/>
      <c r="G454" s="18">
        <f t="shared" ref="G454:O457" si="283">+G455</f>
        <v>0</v>
      </c>
      <c r="H454" s="18">
        <f t="shared" si="283"/>
        <v>0</v>
      </c>
      <c r="I454" s="18">
        <f t="shared" si="283"/>
        <v>0</v>
      </c>
      <c r="J454" s="18">
        <f t="shared" si="283"/>
        <v>0</v>
      </c>
      <c r="K454" s="18">
        <f t="shared" si="283"/>
        <v>0</v>
      </c>
      <c r="L454" s="18">
        <f t="shared" si="283"/>
        <v>0</v>
      </c>
      <c r="M454" s="18">
        <f t="shared" si="283"/>
        <v>0</v>
      </c>
      <c r="N454" s="25">
        <f t="shared" si="283"/>
        <v>0</v>
      </c>
      <c r="O454" s="25">
        <f t="shared" si="283"/>
        <v>0</v>
      </c>
    </row>
    <row r="455" spans="1:15" ht="25.85" hidden="1" x14ac:dyDescent="0.2">
      <c r="A455" s="30" t="s">
        <v>348</v>
      </c>
      <c r="B455" s="10">
        <v>700</v>
      </c>
      <c r="C455" s="33" t="s">
        <v>46</v>
      </c>
      <c r="D455" s="66">
        <v>12</v>
      </c>
      <c r="E455" s="9" t="s">
        <v>349</v>
      </c>
      <c r="F455" s="59"/>
      <c r="G455" s="18">
        <f t="shared" si="283"/>
        <v>0</v>
      </c>
      <c r="H455" s="18">
        <f t="shared" si="283"/>
        <v>0</v>
      </c>
      <c r="I455" s="18">
        <f t="shared" si="283"/>
        <v>0</v>
      </c>
      <c r="J455" s="18">
        <f t="shared" si="283"/>
        <v>0</v>
      </c>
      <c r="K455" s="18">
        <f t="shared" si="283"/>
        <v>0</v>
      </c>
      <c r="L455" s="18">
        <f t="shared" si="283"/>
        <v>0</v>
      </c>
      <c r="M455" s="18">
        <f t="shared" si="283"/>
        <v>0</v>
      </c>
      <c r="N455" s="25">
        <f t="shared" si="283"/>
        <v>0</v>
      </c>
      <c r="O455" s="25">
        <f t="shared" si="283"/>
        <v>0</v>
      </c>
    </row>
    <row r="456" spans="1:15" hidden="1" x14ac:dyDescent="0.2">
      <c r="A456" s="30" t="s">
        <v>350</v>
      </c>
      <c r="B456" s="10">
        <v>700</v>
      </c>
      <c r="C456" s="33" t="s">
        <v>46</v>
      </c>
      <c r="D456" s="66">
        <v>12</v>
      </c>
      <c r="E456" s="9" t="s">
        <v>351</v>
      </c>
      <c r="F456" s="59"/>
      <c r="G456" s="18">
        <f t="shared" si="283"/>
        <v>0</v>
      </c>
      <c r="H456" s="18">
        <f t="shared" si="283"/>
        <v>0</v>
      </c>
      <c r="I456" s="18">
        <f t="shared" si="283"/>
        <v>0</v>
      </c>
      <c r="J456" s="18">
        <f t="shared" si="283"/>
        <v>0</v>
      </c>
      <c r="K456" s="18">
        <f t="shared" si="283"/>
        <v>0</v>
      </c>
      <c r="L456" s="18">
        <f t="shared" si="283"/>
        <v>0</v>
      </c>
      <c r="M456" s="18">
        <f t="shared" si="283"/>
        <v>0</v>
      </c>
      <c r="N456" s="25">
        <f t="shared" si="283"/>
        <v>0</v>
      </c>
      <c r="O456" s="25">
        <f t="shared" si="283"/>
        <v>0</v>
      </c>
    </row>
    <row r="457" spans="1:15" ht="13.6" hidden="1" x14ac:dyDescent="0.25">
      <c r="A457" s="41" t="s">
        <v>41</v>
      </c>
      <c r="B457" s="10">
        <v>700</v>
      </c>
      <c r="C457" s="37" t="s">
        <v>46</v>
      </c>
      <c r="D457" s="74">
        <v>12</v>
      </c>
      <c r="E457" s="11" t="s">
        <v>351</v>
      </c>
      <c r="F457" s="44" t="s">
        <v>251</v>
      </c>
      <c r="G457" s="29">
        <f t="shared" si="283"/>
        <v>0</v>
      </c>
      <c r="H457" s="29">
        <f>+H458</f>
        <v>0</v>
      </c>
      <c r="I457" s="29">
        <f t="shared" si="283"/>
        <v>0</v>
      </c>
      <c r="J457" s="29">
        <f t="shared" si="283"/>
        <v>0</v>
      </c>
      <c r="K457" s="29">
        <f>+K458</f>
        <v>0</v>
      </c>
      <c r="L457" s="29">
        <f t="shared" si="283"/>
        <v>0</v>
      </c>
      <c r="M457" s="29">
        <f t="shared" si="283"/>
        <v>0</v>
      </c>
      <c r="N457" s="39">
        <f>+N458</f>
        <v>0</v>
      </c>
      <c r="O457" s="39">
        <f t="shared" si="283"/>
        <v>0</v>
      </c>
    </row>
    <row r="458" spans="1:15" ht="27.2" hidden="1" x14ac:dyDescent="0.25">
      <c r="A458" s="60" t="s">
        <v>352</v>
      </c>
      <c r="B458" s="10">
        <v>700</v>
      </c>
      <c r="C458" s="37" t="s">
        <v>46</v>
      </c>
      <c r="D458" s="74">
        <v>12</v>
      </c>
      <c r="E458" s="11" t="s">
        <v>351</v>
      </c>
      <c r="F458" s="44" t="s">
        <v>253</v>
      </c>
      <c r="G458" s="29">
        <f>+H458+I458</f>
        <v>0</v>
      </c>
      <c r="H458" s="29"/>
      <c r="I458" s="29"/>
      <c r="J458" s="29">
        <f>+K458+L458</f>
        <v>0</v>
      </c>
      <c r="K458" s="29"/>
      <c r="L458" s="29"/>
      <c r="M458" s="29">
        <f>+N458+O458</f>
        <v>0</v>
      </c>
      <c r="N458" s="11"/>
      <c r="O458" s="11"/>
    </row>
    <row r="459" spans="1:15" ht="13.6" x14ac:dyDescent="0.25">
      <c r="A459" s="22" t="s">
        <v>24</v>
      </c>
      <c r="B459" s="10">
        <v>700</v>
      </c>
      <c r="C459" s="33" t="s">
        <v>46</v>
      </c>
      <c r="D459" s="66">
        <v>12</v>
      </c>
      <c r="E459" s="23" t="s">
        <v>25</v>
      </c>
      <c r="F459" s="44"/>
      <c r="G459" s="18">
        <f>+G460+G463+G473+G479+G470+G476</f>
        <v>21363.299999999996</v>
      </c>
      <c r="H459" s="18">
        <f t="shared" ref="H459:O459" si="284">+H460+H463+H473+H479+H470+H476</f>
        <v>21363.299999999996</v>
      </c>
      <c r="I459" s="18">
        <f t="shared" si="284"/>
        <v>0</v>
      </c>
      <c r="J459" s="18">
        <f t="shared" si="284"/>
        <v>12819.5</v>
      </c>
      <c r="K459" s="18">
        <f t="shared" si="284"/>
        <v>12819.5</v>
      </c>
      <c r="L459" s="18">
        <f t="shared" si="284"/>
        <v>0</v>
      </c>
      <c r="M459" s="18">
        <f t="shared" si="284"/>
        <v>13486</v>
      </c>
      <c r="N459" s="25">
        <f t="shared" si="284"/>
        <v>13486</v>
      </c>
      <c r="O459" s="25">
        <f t="shared" si="284"/>
        <v>0</v>
      </c>
    </row>
    <row r="460" spans="1:15" ht="13.6" hidden="1" x14ac:dyDescent="0.25">
      <c r="A460" s="22" t="s">
        <v>353</v>
      </c>
      <c r="B460" s="10">
        <v>700</v>
      </c>
      <c r="C460" s="33" t="s">
        <v>46</v>
      </c>
      <c r="D460" s="66">
        <v>12</v>
      </c>
      <c r="E460" s="23" t="s">
        <v>354</v>
      </c>
      <c r="F460" s="44"/>
      <c r="G460" s="18">
        <f t="shared" ref="G460:O461" si="285">+G461</f>
        <v>0</v>
      </c>
      <c r="H460" s="18">
        <f t="shared" si="285"/>
        <v>0</v>
      </c>
      <c r="I460" s="18">
        <f t="shared" si="285"/>
        <v>0</v>
      </c>
      <c r="J460" s="18">
        <f t="shared" si="285"/>
        <v>0</v>
      </c>
      <c r="K460" s="18">
        <f t="shared" si="285"/>
        <v>0</v>
      </c>
      <c r="L460" s="18">
        <f t="shared" si="285"/>
        <v>0</v>
      </c>
      <c r="M460" s="18">
        <f t="shared" si="285"/>
        <v>0</v>
      </c>
      <c r="N460" s="25">
        <f t="shared" si="285"/>
        <v>0</v>
      </c>
      <c r="O460" s="25">
        <f t="shared" si="285"/>
        <v>0</v>
      </c>
    </row>
    <row r="461" spans="1:15" ht="13.6" hidden="1" x14ac:dyDescent="0.25">
      <c r="A461" s="40" t="s">
        <v>39</v>
      </c>
      <c r="B461" s="27">
        <v>700</v>
      </c>
      <c r="C461" s="37" t="s">
        <v>46</v>
      </c>
      <c r="D461" s="74">
        <v>12</v>
      </c>
      <c r="E461" s="48" t="s">
        <v>354</v>
      </c>
      <c r="F461" s="44" t="s">
        <v>78</v>
      </c>
      <c r="G461" s="29">
        <f t="shared" si="285"/>
        <v>0</v>
      </c>
      <c r="H461" s="29">
        <f t="shared" si="285"/>
        <v>0</v>
      </c>
      <c r="I461" s="29">
        <f t="shared" si="285"/>
        <v>0</v>
      </c>
      <c r="J461" s="29">
        <f t="shared" si="285"/>
        <v>0</v>
      </c>
      <c r="K461" s="29">
        <f t="shared" si="285"/>
        <v>0</v>
      </c>
      <c r="L461" s="29">
        <f t="shared" si="285"/>
        <v>0</v>
      </c>
      <c r="M461" s="29">
        <f t="shared" si="285"/>
        <v>0</v>
      </c>
      <c r="N461" s="39">
        <f t="shared" si="285"/>
        <v>0</v>
      </c>
      <c r="O461" s="39">
        <f t="shared" si="285"/>
        <v>0</v>
      </c>
    </row>
    <row r="462" spans="1:15" ht="13.6" hidden="1" x14ac:dyDescent="0.25">
      <c r="A462" s="40" t="s">
        <v>40</v>
      </c>
      <c r="B462" s="27">
        <v>700</v>
      </c>
      <c r="C462" s="37" t="s">
        <v>46</v>
      </c>
      <c r="D462" s="74">
        <v>12</v>
      </c>
      <c r="E462" s="48" t="s">
        <v>354</v>
      </c>
      <c r="F462" s="44" t="s">
        <v>79</v>
      </c>
      <c r="G462" s="29">
        <f>+H462+I462</f>
        <v>0</v>
      </c>
      <c r="H462" s="29"/>
      <c r="I462" s="29"/>
      <c r="J462" s="29">
        <f>+K462+L462</f>
        <v>0</v>
      </c>
      <c r="K462" s="29">
        <f>1000-1000</f>
        <v>0</v>
      </c>
      <c r="L462" s="29"/>
      <c r="M462" s="29">
        <f>+N462+O462</f>
        <v>0</v>
      </c>
      <c r="N462" s="39">
        <f>1000-1000</f>
        <v>0</v>
      </c>
      <c r="O462" s="39"/>
    </row>
    <row r="463" spans="1:15" ht="25.85" x14ac:dyDescent="0.2">
      <c r="A463" s="69" t="s">
        <v>355</v>
      </c>
      <c r="B463" s="75">
        <v>700</v>
      </c>
      <c r="C463" s="33" t="s">
        <v>46</v>
      </c>
      <c r="D463" s="66">
        <v>12</v>
      </c>
      <c r="E463" s="9" t="s">
        <v>356</v>
      </c>
      <c r="F463" s="53"/>
      <c r="G463" s="18">
        <f t="shared" ref="G463:O463" si="286">+G464+G466+G468</f>
        <v>21363.299999999996</v>
      </c>
      <c r="H463" s="18">
        <f t="shared" si="286"/>
        <v>21363.299999999996</v>
      </c>
      <c r="I463" s="18">
        <f t="shared" si="286"/>
        <v>0</v>
      </c>
      <c r="J463" s="18">
        <f t="shared" si="286"/>
        <v>12819.5</v>
      </c>
      <c r="K463" s="18">
        <f t="shared" si="286"/>
        <v>12819.5</v>
      </c>
      <c r="L463" s="18">
        <f t="shared" si="286"/>
        <v>0</v>
      </c>
      <c r="M463" s="18">
        <f t="shared" si="286"/>
        <v>13486</v>
      </c>
      <c r="N463" s="25">
        <f t="shared" si="286"/>
        <v>13486</v>
      </c>
      <c r="O463" s="25">
        <f t="shared" si="286"/>
        <v>0</v>
      </c>
    </row>
    <row r="464" spans="1:15" ht="40.75" x14ac:dyDescent="0.25">
      <c r="A464" s="26" t="s">
        <v>28</v>
      </c>
      <c r="B464" s="27">
        <v>700</v>
      </c>
      <c r="C464" s="37" t="s">
        <v>46</v>
      </c>
      <c r="D464" s="74">
        <v>12</v>
      </c>
      <c r="E464" s="11" t="s">
        <v>356</v>
      </c>
      <c r="F464" s="44" t="s">
        <v>49</v>
      </c>
      <c r="G464" s="29">
        <f t="shared" ref="G464:O464" si="287">+G465</f>
        <v>18534.099999999999</v>
      </c>
      <c r="H464" s="29">
        <f t="shared" si="287"/>
        <v>18534.099999999999</v>
      </c>
      <c r="I464" s="29">
        <f t="shared" si="287"/>
        <v>0</v>
      </c>
      <c r="J464" s="29">
        <f t="shared" si="287"/>
        <v>10676.4</v>
      </c>
      <c r="K464" s="29">
        <f t="shared" si="287"/>
        <v>10676.4</v>
      </c>
      <c r="L464" s="29">
        <f t="shared" si="287"/>
        <v>0</v>
      </c>
      <c r="M464" s="29">
        <f t="shared" si="287"/>
        <v>11342.9</v>
      </c>
      <c r="N464" s="39">
        <f t="shared" si="287"/>
        <v>11342.9</v>
      </c>
      <c r="O464" s="39">
        <f t="shared" si="287"/>
        <v>0</v>
      </c>
    </row>
    <row r="465" spans="1:15" ht="13.6" x14ac:dyDescent="0.25">
      <c r="A465" s="26" t="s">
        <v>151</v>
      </c>
      <c r="B465" s="27">
        <v>700</v>
      </c>
      <c r="C465" s="37" t="s">
        <v>46</v>
      </c>
      <c r="D465" s="74">
        <v>12</v>
      </c>
      <c r="E465" s="11" t="s">
        <v>356</v>
      </c>
      <c r="F465" s="44" t="s">
        <v>152</v>
      </c>
      <c r="G465" s="29">
        <f>+H465+I465</f>
        <v>18534.099999999999</v>
      </c>
      <c r="H465" s="29">
        <f>14235.1+4299</f>
        <v>18534.099999999999</v>
      </c>
      <c r="I465" s="29"/>
      <c r="J465" s="29">
        <f>+K465+L465</f>
        <v>10676.4</v>
      </c>
      <c r="K465" s="29">
        <v>10676.4</v>
      </c>
      <c r="L465" s="29"/>
      <c r="M465" s="29">
        <f>+N465+O465</f>
        <v>11342.9</v>
      </c>
      <c r="N465" s="39">
        <f>13486-2143.1</f>
        <v>11342.9</v>
      </c>
      <c r="O465" s="39"/>
    </row>
    <row r="466" spans="1:15" ht="13.6" x14ac:dyDescent="0.25">
      <c r="A466" s="40" t="s">
        <v>39</v>
      </c>
      <c r="B466" s="27">
        <v>700</v>
      </c>
      <c r="C466" s="37" t="s">
        <v>46</v>
      </c>
      <c r="D466" s="74">
        <v>12</v>
      </c>
      <c r="E466" s="11" t="s">
        <v>356</v>
      </c>
      <c r="F466" s="44" t="s">
        <v>78</v>
      </c>
      <c r="G466" s="29">
        <f t="shared" ref="G466:O466" si="288">+G467</f>
        <v>2466.0999999999985</v>
      </c>
      <c r="H466" s="29">
        <f t="shared" si="288"/>
        <v>2466.0999999999985</v>
      </c>
      <c r="I466" s="29">
        <f t="shared" si="288"/>
        <v>0</v>
      </c>
      <c r="J466" s="29">
        <f t="shared" si="288"/>
        <v>1780</v>
      </c>
      <c r="K466" s="29">
        <f t="shared" si="288"/>
        <v>1780</v>
      </c>
      <c r="L466" s="29">
        <f t="shared" si="288"/>
        <v>0</v>
      </c>
      <c r="M466" s="29">
        <f t="shared" si="288"/>
        <v>1780</v>
      </c>
      <c r="N466" s="39">
        <f t="shared" si="288"/>
        <v>1780</v>
      </c>
      <c r="O466" s="39">
        <f t="shared" si="288"/>
        <v>0</v>
      </c>
    </row>
    <row r="467" spans="1:15" ht="13.6" x14ac:dyDescent="0.25">
      <c r="A467" s="40" t="s">
        <v>40</v>
      </c>
      <c r="B467" s="27">
        <v>700</v>
      </c>
      <c r="C467" s="37" t="s">
        <v>46</v>
      </c>
      <c r="D467" s="74">
        <v>12</v>
      </c>
      <c r="E467" s="11" t="s">
        <v>356</v>
      </c>
      <c r="F467" s="44" t="s">
        <v>79</v>
      </c>
      <c r="G467" s="29">
        <f>+H467+I467</f>
        <v>2466.0999999999985</v>
      </c>
      <c r="H467" s="29">
        <f>21363.3-18897.2</f>
        <v>2466.0999999999985</v>
      </c>
      <c r="I467" s="29"/>
      <c r="J467" s="29">
        <f>+K467+L467</f>
        <v>1780</v>
      </c>
      <c r="K467" s="29">
        <v>1780</v>
      </c>
      <c r="L467" s="29"/>
      <c r="M467" s="29">
        <f>+N467+O467</f>
        <v>1780</v>
      </c>
      <c r="N467" s="39">
        <v>1780</v>
      </c>
      <c r="O467" s="39"/>
    </row>
    <row r="468" spans="1:15" ht="13.6" x14ac:dyDescent="0.25">
      <c r="A468" s="40" t="s">
        <v>41</v>
      </c>
      <c r="B468" s="27">
        <v>700</v>
      </c>
      <c r="C468" s="37" t="s">
        <v>46</v>
      </c>
      <c r="D468" s="74">
        <v>12</v>
      </c>
      <c r="E468" s="11" t="s">
        <v>356</v>
      </c>
      <c r="F468" s="44" t="s">
        <v>251</v>
      </c>
      <c r="G468" s="29">
        <f t="shared" ref="G468:O468" si="289">+G469</f>
        <v>363.1</v>
      </c>
      <c r="H468" s="29">
        <f t="shared" si="289"/>
        <v>363.1</v>
      </c>
      <c r="I468" s="29">
        <f t="shared" si="289"/>
        <v>0</v>
      </c>
      <c r="J468" s="29">
        <f t="shared" si="289"/>
        <v>363.1</v>
      </c>
      <c r="K468" s="29">
        <f t="shared" si="289"/>
        <v>363.1</v>
      </c>
      <c r="L468" s="29">
        <f t="shared" si="289"/>
        <v>0</v>
      </c>
      <c r="M468" s="29">
        <f t="shared" si="289"/>
        <v>363.1</v>
      </c>
      <c r="N468" s="39">
        <f t="shared" si="289"/>
        <v>363.1</v>
      </c>
      <c r="O468" s="39">
        <f t="shared" si="289"/>
        <v>0</v>
      </c>
    </row>
    <row r="469" spans="1:15" ht="13.6" x14ac:dyDescent="0.25">
      <c r="A469" s="26" t="s">
        <v>42</v>
      </c>
      <c r="B469" s="27">
        <v>700</v>
      </c>
      <c r="C469" s="37" t="s">
        <v>46</v>
      </c>
      <c r="D469" s="74">
        <v>12</v>
      </c>
      <c r="E469" s="11" t="s">
        <v>356</v>
      </c>
      <c r="F469" s="44" t="s">
        <v>357</v>
      </c>
      <c r="G469" s="29">
        <f>+H469+I469</f>
        <v>363.1</v>
      </c>
      <c r="H469" s="29">
        <f>243.9+19.2+100</f>
        <v>363.1</v>
      </c>
      <c r="I469" s="29"/>
      <c r="J469" s="29">
        <f>+K469+L469</f>
        <v>363.1</v>
      </c>
      <c r="K469" s="29">
        <v>363.1</v>
      </c>
      <c r="L469" s="29"/>
      <c r="M469" s="29">
        <f>+N469+O469</f>
        <v>363.1</v>
      </c>
      <c r="N469" s="39">
        <v>363.1</v>
      </c>
      <c r="O469" s="39"/>
    </row>
    <row r="470" spans="1:15" ht="15.65" hidden="1" x14ac:dyDescent="0.2">
      <c r="A470" s="32" t="s">
        <v>325</v>
      </c>
      <c r="B470" s="10">
        <v>700</v>
      </c>
      <c r="C470" s="33" t="s">
        <v>46</v>
      </c>
      <c r="D470" s="66">
        <v>12</v>
      </c>
      <c r="E470" s="9" t="s">
        <v>358</v>
      </c>
      <c r="F470" s="53"/>
      <c r="G470" s="18">
        <f t="shared" ref="G470:O471" si="290">+G471</f>
        <v>0</v>
      </c>
      <c r="H470" s="18">
        <f t="shared" si="290"/>
        <v>0</v>
      </c>
      <c r="I470" s="18">
        <f t="shared" si="290"/>
        <v>0</v>
      </c>
      <c r="J470" s="18">
        <f t="shared" si="290"/>
        <v>0</v>
      </c>
      <c r="K470" s="18">
        <f t="shared" si="290"/>
        <v>0</v>
      </c>
      <c r="L470" s="18">
        <f t="shared" si="290"/>
        <v>0</v>
      </c>
      <c r="M470" s="18">
        <f t="shared" si="290"/>
        <v>0</v>
      </c>
      <c r="N470" s="9">
        <f t="shared" si="290"/>
        <v>0</v>
      </c>
      <c r="O470" s="9">
        <f t="shared" si="290"/>
        <v>0</v>
      </c>
    </row>
    <row r="471" spans="1:15" ht="13.6" hidden="1" x14ac:dyDescent="0.25">
      <c r="A471" s="41" t="s">
        <v>41</v>
      </c>
      <c r="B471" s="27">
        <v>700</v>
      </c>
      <c r="C471" s="37" t="s">
        <v>46</v>
      </c>
      <c r="D471" s="74">
        <v>12</v>
      </c>
      <c r="E471" s="11" t="s">
        <v>358</v>
      </c>
      <c r="F471" s="44" t="s">
        <v>251</v>
      </c>
      <c r="G471" s="29">
        <f t="shared" si="290"/>
        <v>0</v>
      </c>
      <c r="H471" s="29">
        <f t="shared" si="290"/>
        <v>0</v>
      </c>
      <c r="I471" s="29">
        <f t="shared" si="290"/>
        <v>0</v>
      </c>
      <c r="J471" s="29">
        <f t="shared" si="290"/>
        <v>0</v>
      </c>
      <c r="K471" s="29">
        <f t="shared" si="290"/>
        <v>0</v>
      </c>
      <c r="L471" s="29">
        <f t="shared" si="290"/>
        <v>0</v>
      </c>
      <c r="M471" s="29">
        <f t="shared" si="290"/>
        <v>0</v>
      </c>
      <c r="N471" s="11">
        <f t="shared" si="290"/>
        <v>0</v>
      </c>
      <c r="O471" s="11">
        <f t="shared" si="290"/>
        <v>0</v>
      </c>
    </row>
    <row r="472" spans="1:15" ht="27.2" hidden="1" x14ac:dyDescent="0.25">
      <c r="A472" s="60" t="s">
        <v>352</v>
      </c>
      <c r="B472" s="27">
        <v>700</v>
      </c>
      <c r="C472" s="37" t="s">
        <v>46</v>
      </c>
      <c r="D472" s="74">
        <v>12</v>
      </c>
      <c r="E472" s="11" t="s">
        <v>358</v>
      </c>
      <c r="F472" s="44" t="s">
        <v>253</v>
      </c>
      <c r="G472" s="29">
        <f>+H472+I472</f>
        <v>0</v>
      </c>
      <c r="H472" s="29"/>
      <c r="I472" s="29"/>
      <c r="J472" s="29">
        <f>+K472+L472</f>
        <v>0</v>
      </c>
      <c r="K472" s="29"/>
      <c r="L472" s="29"/>
      <c r="M472" s="29">
        <f>+N472+O472</f>
        <v>0</v>
      </c>
      <c r="N472" s="11"/>
      <c r="O472" s="11"/>
    </row>
    <row r="473" spans="1:15" ht="25.85" hidden="1" x14ac:dyDescent="0.2">
      <c r="A473" s="30" t="s">
        <v>359</v>
      </c>
      <c r="B473" s="10">
        <v>700</v>
      </c>
      <c r="C473" s="33" t="s">
        <v>46</v>
      </c>
      <c r="D473" s="66">
        <v>12</v>
      </c>
      <c r="E473" s="9" t="s">
        <v>360</v>
      </c>
      <c r="F473" s="53"/>
      <c r="G473" s="18">
        <f t="shared" ref="G473:O480" si="291">+G474</f>
        <v>0</v>
      </c>
      <c r="H473" s="18">
        <f t="shared" si="291"/>
        <v>0</v>
      </c>
      <c r="I473" s="18">
        <f t="shared" si="291"/>
        <v>0</v>
      </c>
      <c r="J473" s="18">
        <f t="shared" si="291"/>
        <v>0</v>
      </c>
      <c r="K473" s="18">
        <f t="shared" si="291"/>
        <v>0</v>
      </c>
      <c r="L473" s="18">
        <f t="shared" si="291"/>
        <v>0</v>
      </c>
      <c r="M473" s="18">
        <f t="shared" si="291"/>
        <v>0</v>
      </c>
      <c r="N473" s="9">
        <f t="shared" si="291"/>
        <v>0</v>
      </c>
      <c r="O473" s="9">
        <f t="shared" si="291"/>
        <v>0</v>
      </c>
    </row>
    <row r="474" spans="1:15" ht="13.6" hidden="1" x14ac:dyDescent="0.25">
      <c r="A474" s="40" t="s">
        <v>39</v>
      </c>
      <c r="B474" s="27">
        <v>700</v>
      </c>
      <c r="C474" s="37" t="s">
        <v>46</v>
      </c>
      <c r="D474" s="74">
        <v>12</v>
      </c>
      <c r="E474" s="11" t="s">
        <v>360</v>
      </c>
      <c r="F474" s="44" t="s">
        <v>78</v>
      </c>
      <c r="G474" s="29">
        <f t="shared" si="291"/>
        <v>0</v>
      </c>
      <c r="H474" s="29">
        <f t="shared" si="291"/>
        <v>0</v>
      </c>
      <c r="I474" s="29">
        <f t="shared" si="291"/>
        <v>0</v>
      </c>
      <c r="J474" s="29">
        <f t="shared" si="291"/>
        <v>0</v>
      </c>
      <c r="K474" s="29">
        <f t="shared" si="291"/>
        <v>0</v>
      </c>
      <c r="L474" s="29">
        <f t="shared" si="291"/>
        <v>0</v>
      </c>
      <c r="M474" s="29">
        <f t="shared" si="291"/>
        <v>0</v>
      </c>
      <c r="N474" s="11">
        <f t="shared" si="291"/>
        <v>0</v>
      </c>
      <c r="O474" s="11">
        <f t="shared" si="291"/>
        <v>0</v>
      </c>
    </row>
    <row r="475" spans="1:15" ht="13.6" hidden="1" x14ac:dyDescent="0.25">
      <c r="A475" s="40" t="s">
        <v>40</v>
      </c>
      <c r="B475" s="27">
        <v>700</v>
      </c>
      <c r="C475" s="37" t="s">
        <v>46</v>
      </c>
      <c r="D475" s="74">
        <v>12</v>
      </c>
      <c r="E475" s="11" t="s">
        <v>360</v>
      </c>
      <c r="F475" s="44" t="s">
        <v>79</v>
      </c>
      <c r="G475" s="29">
        <f>+H475+I475</f>
        <v>0</v>
      </c>
      <c r="H475" s="29"/>
      <c r="I475" s="29"/>
      <c r="J475" s="29">
        <f>+K475+L475</f>
        <v>0</v>
      </c>
      <c r="K475" s="29"/>
      <c r="L475" s="29"/>
      <c r="M475" s="29">
        <f>+N475+O475</f>
        <v>0</v>
      </c>
      <c r="N475" s="11"/>
      <c r="O475" s="11"/>
    </row>
    <row r="476" spans="1:15" ht="31.25" hidden="1" x14ac:dyDescent="0.2">
      <c r="A476" s="32" t="s">
        <v>361</v>
      </c>
      <c r="B476" s="10">
        <v>700</v>
      </c>
      <c r="C476" s="33" t="s">
        <v>46</v>
      </c>
      <c r="D476" s="66">
        <v>12</v>
      </c>
      <c r="E476" s="9" t="s">
        <v>362</v>
      </c>
      <c r="F476" s="53"/>
      <c r="G476" s="18">
        <f t="shared" ref="G476:O477" si="292">+G477</f>
        <v>0</v>
      </c>
      <c r="H476" s="18">
        <f t="shared" si="292"/>
        <v>0</v>
      </c>
      <c r="I476" s="18">
        <f t="shared" si="292"/>
        <v>0</v>
      </c>
      <c r="J476" s="18">
        <f t="shared" si="292"/>
        <v>0</v>
      </c>
      <c r="K476" s="18">
        <f t="shared" si="292"/>
        <v>0</v>
      </c>
      <c r="L476" s="18">
        <f t="shared" si="292"/>
        <v>0</v>
      </c>
      <c r="M476" s="18">
        <f t="shared" si="292"/>
        <v>0</v>
      </c>
      <c r="N476" s="9">
        <f t="shared" si="292"/>
        <v>0</v>
      </c>
      <c r="O476" s="9">
        <f t="shared" si="292"/>
        <v>0</v>
      </c>
    </row>
    <row r="477" spans="1:15" ht="13.6" hidden="1" x14ac:dyDescent="0.25">
      <c r="A477" s="41" t="s">
        <v>41</v>
      </c>
      <c r="B477" s="27">
        <v>700</v>
      </c>
      <c r="C477" s="37" t="s">
        <v>46</v>
      </c>
      <c r="D477" s="74">
        <v>12</v>
      </c>
      <c r="E477" s="11" t="s">
        <v>362</v>
      </c>
      <c r="F477" s="44" t="s">
        <v>251</v>
      </c>
      <c r="G477" s="29">
        <f t="shared" si="292"/>
        <v>0</v>
      </c>
      <c r="H477" s="29">
        <f t="shared" si="292"/>
        <v>0</v>
      </c>
      <c r="I477" s="29">
        <f t="shared" si="292"/>
        <v>0</v>
      </c>
      <c r="J477" s="29">
        <f t="shared" si="292"/>
        <v>0</v>
      </c>
      <c r="K477" s="29">
        <f t="shared" si="292"/>
        <v>0</v>
      </c>
      <c r="L477" s="29">
        <f t="shared" si="292"/>
        <v>0</v>
      </c>
      <c r="M477" s="29">
        <f t="shared" si="292"/>
        <v>0</v>
      </c>
      <c r="N477" s="11">
        <f t="shared" si="292"/>
        <v>0</v>
      </c>
      <c r="O477" s="11">
        <f t="shared" si="292"/>
        <v>0</v>
      </c>
    </row>
    <row r="478" spans="1:15" ht="27.2" hidden="1" x14ac:dyDescent="0.25">
      <c r="A478" s="60" t="s">
        <v>352</v>
      </c>
      <c r="B478" s="27">
        <v>700</v>
      </c>
      <c r="C478" s="37" t="s">
        <v>46</v>
      </c>
      <c r="D478" s="74">
        <v>12</v>
      </c>
      <c r="E478" s="11" t="s">
        <v>362</v>
      </c>
      <c r="F478" s="44" t="s">
        <v>253</v>
      </c>
      <c r="G478" s="29">
        <f>+H478+I478</f>
        <v>0</v>
      </c>
      <c r="H478" s="29"/>
      <c r="I478" s="29"/>
      <c r="J478" s="29">
        <f>+K478+L478</f>
        <v>0</v>
      </c>
      <c r="K478" s="29"/>
      <c r="L478" s="29"/>
      <c r="M478" s="29">
        <f>+N478+O478</f>
        <v>0</v>
      </c>
      <c r="N478" s="11"/>
      <c r="O478" s="11"/>
    </row>
    <row r="479" spans="1:15" ht="25.85" hidden="1" x14ac:dyDescent="0.2">
      <c r="A479" s="30" t="s">
        <v>363</v>
      </c>
      <c r="B479" s="10">
        <v>700</v>
      </c>
      <c r="C479" s="33" t="s">
        <v>46</v>
      </c>
      <c r="D479" s="66">
        <v>12</v>
      </c>
      <c r="E479" s="9" t="s">
        <v>364</v>
      </c>
      <c r="F479" s="53"/>
      <c r="G479" s="18">
        <f t="shared" si="291"/>
        <v>0</v>
      </c>
      <c r="H479" s="18">
        <f t="shared" si="291"/>
        <v>0</v>
      </c>
      <c r="I479" s="18">
        <f t="shared" si="291"/>
        <v>0</v>
      </c>
      <c r="J479" s="18">
        <f t="shared" si="291"/>
        <v>0</v>
      </c>
      <c r="K479" s="18">
        <f t="shared" si="291"/>
        <v>0</v>
      </c>
      <c r="L479" s="18">
        <f t="shared" si="291"/>
        <v>0</v>
      </c>
      <c r="M479" s="18">
        <f t="shared" si="291"/>
        <v>0</v>
      </c>
      <c r="N479" s="9">
        <f t="shared" si="291"/>
        <v>0</v>
      </c>
      <c r="O479" s="9">
        <f t="shared" si="291"/>
        <v>0</v>
      </c>
    </row>
    <row r="480" spans="1:15" ht="13.6" hidden="1" x14ac:dyDescent="0.25">
      <c r="A480" s="40" t="s">
        <v>39</v>
      </c>
      <c r="B480" s="27">
        <v>700</v>
      </c>
      <c r="C480" s="37" t="s">
        <v>46</v>
      </c>
      <c r="D480" s="74">
        <v>12</v>
      </c>
      <c r="E480" s="11" t="s">
        <v>364</v>
      </c>
      <c r="F480" s="44" t="s">
        <v>78</v>
      </c>
      <c r="G480" s="29">
        <f t="shared" si="291"/>
        <v>0</v>
      </c>
      <c r="H480" s="29">
        <f t="shared" si="291"/>
        <v>0</v>
      </c>
      <c r="I480" s="29">
        <f t="shared" si="291"/>
        <v>0</v>
      </c>
      <c r="J480" s="29">
        <f t="shared" si="291"/>
        <v>0</v>
      </c>
      <c r="K480" s="29">
        <f t="shared" si="291"/>
        <v>0</v>
      </c>
      <c r="L480" s="29">
        <f t="shared" si="291"/>
        <v>0</v>
      </c>
      <c r="M480" s="29">
        <f t="shared" si="291"/>
        <v>0</v>
      </c>
      <c r="N480" s="11">
        <f t="shared" si="291"/>
        <v>0</v>
      </c>
      <c r="O480" s="11">
        <f t="shared" si="291"/>
        <v>0</v>
      </c>
    </row>
    <row r="481" spans="1:15" ht="13.6" hidden="1" x14ac:dyDescent="0.25">
      <c r="A481" s="40" t="s">
        <v>40</v>
      </c>
      <c r="B481" s="27">
        <v>700</v>
      </c>
      <c r="C481" s="37" t="s">
        <v>46</v>
      </c>
      <c r="D481" s="74">
        <v>12</v>
      </c>
      <c r="E481" s="11" t="s">
        <v>364</v>
      </c>
      <c r="F481" s="44" t="s">
        <v>79</v>
      </c>
      <c r="G481" s="29">
        <f>+H481+I481</f>
        <v>0</v>
      </c>
      <c r="H481" s="29"/>
      <c r="I481" s="29"/>
      <c r="J481" s="29">
        <f>+K481+L481</f>
        <v>0</v>
      </c>
      <c r="K481" s="29"/>
      <c r="L481" s="29"/>
      <c r="M481" s="29">
        <f>+N481+O481</f>
        <v>0</v>
      </c>
      <c r="N481" s="11"/>
      <c r="O481" s="11"/>
    </row>
    <row r="482" spans="1:15" x14ac:dyDescent="0.2">
      <c r="A482" s="14" t="s">
        <v>365</v>
      </c>
      <c r="B482" s="10">
        <v>700</v>
      </c>
      <c r="C482" s="33" t="s">
        <v>75</v>
      </c>
      <c r="D482" s="33" t="s">
        <v>21</v>
      </c>
      <c r="E482" s="66"/>
      <c r="F482" s="36"/>
      <c r="G482" s="18">
        <f t="shared" ref="G482:O482" si="293">+G483+G525+G631+G686</f>
        <v>321961.85227999999</v>
      </c>
      <c r="H482" s="18">
        <f t="shared" si="293"/>
        <v>33232.536760000003</v>
      </c>
      <c r="I482" s="18">
        <f t="shared" si="293"/>
        <v>288729.31552</v>
      </c>
      <c r="J482" s="18">
        <f t="shared" si="293"/>
        <v>447184.92698999995</v>
      </c>
      <c r="K482" s="18">
        <f t="shared" si="293"/>
        <v>17310.5795</v>
      </c>
      <c r="L482" s="18">
        <f t="shared" si="293"/>
        <v>429874.34749000001</v>
      </c>
      <c r="M482" s="18">
        <f t="shared" si="293"/>
        <v>291162.47113999998</v>
      </c>
      <c r="N482" s="25">
        <f t="shared" si="293"/>
        <v>15144.023650000001</v>
      </c>
      <c r="O482" s="25">
        <f t="shared" si="293"/>
        <v>276018.44748999999</v>
      </c>
    </row>
    <row r="483" spans="1:15" x14ac:dyDescent="0.2">
      <c r="A483" s="14" t="s">
        <v>366</v>
      </c>
      <c r="B483" s="10">
        <v>700</v>
      </c>
      <c r="C483" s="33" t="s">
        <v>75</v>
      </c>
      <c r="D483" s="33" t="s">
        <v>35</v>
      </c>
      <c r="E483" s="9"/>
      <c r="F483" s="36"/>
      <c r="G483" s="18">
        <f>+G484</f>
        <v>155252.92505000002</v>
      </c>
      <c r="H483" s="18">
        <f t="shared" ref="H483:O483" si="294">+H484</f>
        <v>14789.325049999999</v>
      </c>
      <c r="I483" s="18">
        <f t="shared" si="294"/>
        <v>140463.6</v>
      </c>
      <c r="J483" s="18">
        <f t="shared" si="294"/>
        <v>184326.03224</v>
      </c>
      <c r="K483" s="18">
        <f t="shared" si="294"/>
        <v>313.53224</v>
      </c>
      <c r="L483" s="18">
        <f t="shared" si="294"/>
        <v>184012.5</v>
      </c>
      <c r="M483" s="18">
        <f t="shared" si="294"/>
        <v>110156.6</v>
      </c>
      <c r="N483" s="25">
        <f t="shared" si="294"/>
        <v>0</v>
      </c>
      <c r="O483" s="25">
        <f t="shared" si="294"/>
        <v>110156.6</v>
      </c>
    </row>
    <row r="484" spans="1:15" x14ac:dyDescent="0.2">
      <c r="A484" s="22" t="s">
        <v>24</v>
      </c>
      <c r="B484" s="10">
        <v>700</v>
      </c>
      <c r="C484" s="33" t="s">
        <v>75</v>
      </c>
      <c r="D484" s="33" t="s">
        <v>35</v>
      </c>
      <c r="E484" s="9" t="s">
        <v>25</v>
      </c>
      <c r="F484" s="36"/>
      <c r="G484" s="18">
        <f>+G488+G493+G513+G496+G504+G519+G507+G516+G510+G522+G485+G501</f>
        <v>155252.92505000002</v>
      </c>
      <c r="H484" s="18">
        <f t="shared" ref="H484:O484" si="295">+H488+H493+H513+H496+H504+H519+H507+H516+H510+H522+H485+H501</f>
        <v>14789.325049999999</v>
      </c>
      <c r="I484" s="18">
        <f t="shared" si="295"/>
        <v>140463.6</v>
      </c>
      <c r="J484" s="18">
        <f t="shared" si="295"/>
        <v>184326.03224</v>
      </c>
      <c r="K484" s="18">
        <f t="shared" si="295"/>
        <v>313.53224</v>
      </c>
      <c r="L484" s="18">
        <f t="shared" si="295"/>
        <v>184012.5</v>
      </c>
      <c r="M484" s="18">
        <f t="shared" si="295"/>
        <v>110156.6</v>
      </c>
      <c r="N484" s="25">
        <f t="shared" si="295"/>
        <v>0</v>
      </c>
      <c r="O484" s="25">
        <f t="shared" si="295"/>
        <v>110156.6</v>
      </c>
    </row>
    <row r="485" spans="1:15" x14ac:dyDescent="0.2">
      <c r="A485" s="68" t="s">
        <v>367</v>
      </c>
      <c r="B485" s="10">
        <v>700</v>
      </c>
      <c r="C485" s="33" t="s">
        <v>75</v>
      </c>
      <c r="D485" s="33" t="s">
        <v>35</v>
      </c>
      <c r="E485" s="9" t="s">
        <v>368</v>
      </c>
      <c r="F485" s="36"/>
      <c r="G485" s="18">
        <f t="shared" ref="G485:O486" si="296">+G486</f>
        <v>13000</v>
      </c>
      <c r="H485" s="18">
        <f t="shared" si="296"/>
        <v>13000</v>
      </c>
      <c r="I485" s="18">
        <f t="shared" si="296"/>
        <v>0</v>
      </c>
      <c r="J485" s="18">
        <f t="shared" si="296"/>
        <v>0</v>
      </c>
      <c r="K485" s="18">
        <f t="shared" si="296"/>
        <v>0</v>
      </c>
      <c r="L485" s="18">
        <f t="shared" si="296"/>
        <v>0</v>
      </c>
      <c r="M485" s="18">
        <f t="shared" si="296"/>
        <v>0</v>
      </c>
      <c r="N485" s="9">
        <f t="shared" si="296"/>
        <v>0</v>
      </c>
      <c r="O485" s="9">
        <f t="shared" si="296"/>
        <v>0</v>
      </c>
    </row>
    <row r="486" spans="1:15" ht="13.6" x14ac:dyDescent="0.25">
      <c r="A486" s="70" t="s">
        <v>272</v>
      </c>
      <c r="B486" s="27">
        <v>700</v>
      </c>
      <c r="C486" s="37" t="s">
        <v>75</v>
      </c>
      <c r="D486" s="37" t="s">
        <v>35</v>
      </c>
      <c r="E486" s="11" t="s">
        <v>368</v>
      </c>
      <c r="F486" s="38">
        <v>400</v>
      </c>
      <c r="G486" s="29">
        <f t="shared" si="296"/>
        <v>13000</v>
      </c>
      <c r="H486" s="29">
        <f t="shared" si="296"/>
        <v>13000</v>
      </c>
      <c r="I486" s="29">
        <f t="shared" si="296"/>
        <v>0</v>
      </c>
      <c r="J486" s="29">
        <f t="shared" si="296"/>
        <v>0</v>
      </c>
      <c r="K486" s="29">
        <f t="shared" si="296"/>
        <v>0</v>
      </c>
      <c r="L486" s="29">
        <f t="shared" si="296"/>
        <v>0</v>
      </c>
      <c r="M486" s="29">
        <f t="shared" si="296"/>
        <v>0</v>
      </c>
      <c r="N486" s="11">
        <f t="shared" si="296"/>
        <v>0</v>
      </c>
      <c r="O486" s="11">
        <f t="shared" si="296"/>
        <v>0</v>
      </c>
    </row>
    <row r="487" spans="1:15" ht="13.6" x14ac:dyDescent="0.25">
      <c r="A487" s="71" t="s">
        <v>274</v>
      </c>
      <c r="B487" s="27">
        <v>700</v>
      </c>
      <c r="C487" s="37" t="s">
        <v>75</v>
      </c>
      <c r="D487" s="37" t="s">
        <v>35</v>
      </c>
      <c r="E487" s="11" t="s">
        <v>368</v>
      </c>
      <c r="F487" s="38">
        <v>410</v>
      </c>
      <c r="G487" s="29">
        <f>+H487+I487</f>
        <v>13000</v>
      </c>
      <c r="H487" s="29">
        <f>13000+130-130</f>
        <v>13000</v>
      </c>
      <c r="I487" s="29"/>
      <c r="J487" s="29">
        <f>+K487+L487</f>
        <v>0</v>
      </c>
      <c r="K487" s="29"/>
      <c r="L487" s="29"/>
      <c r="M487" s="29">
        <f>+N487+O487</f>
        <v>0</v>
      </c>
      <c r="N487" s="11"/>
      <c r="O487" s="11"/>
    </row>
    <row r="488" spans="1:15" x14ac:dyDescent="0.2">
      <c r="A488" s="68" t="s">
        <v>369</v>
      </c>
      <c r="B488" s="10">
        <v>700</v>
      </c>
      <c r="C488" s="33" t="s">
        <v>75</v>
      </c>
      <c r="D488" s="33" t="s">
        <v>35</v>
      </c>
      <c r="E488" s="23" t="s">
        <v>370</v>
      </c>
      <c r="F488" s="73"/>
      <c r="G488" s="18">
        <f>+G489+G491</f>
        <v>110</v>
      </c>
      <c r="H488" s="18">
        <f t="shared" ref="H488:I488" si="297">+H489+H491</f>
        <v>110</v>
      </c>
      <c r="I488" s="18">
        <f t="shared" si="297"/>
        <v>0</v>
      </c>
      <c r="J488" s="18">
        <f>+J489+J491</f>
        <v>0</v>
      </c>
      <c r="K488" s="18">
        <f t="shared" ref="K488:L488" si="298">+K489+K491</f>
        <v>0</v>
      </c>
      <c r="L488" s="18">
        <f t="shared" si="298"/>
        <v>0</v>
      </c>
      <c r="M488" s="18">
        <f>+M489+M491</f>
        <v>0</v>
      </c>
      <c r="N488" s="25">
        <f t="shared" ref="N488:O488" si="299">+N489+N491</f>
        <v>0</v>
      </c>
      <c r="O488" s="25">
        <f t="shared" si="299"/>
        <v>0</v>
      </c>
    </row>
    <row r="489" spans="1:15" ht="13.6" x14ac:dyDescent="0.25">
      <c r="A489" s="40" t="s">
        <v>39</v>
      </c>
      <c r="B489" s="27">
        <v>700</v>
      </c>
      <c r="C489" s="37" t="s">
        <v>75</v>
      </c>
      <c r="D489" s="37" t="s">
        <v>35</v>
      </c>
      <c r="E489" s="48" t="s">
        <v>370</v>
      </c>
      <c r="F489" s="76" t="s">
        <v>78</v>
      </c>
      <c r="G489" s="29">
        <f t="shared" ref="G489:O489" si="300">+G490</f>
        <v>110</v>
      </c>
      <c r="H489" s="29">
        <f t="shared" si="300"/>
        <v>110</v>
      </c>
      <c r="I489" s="29">
        <f t="shared" si="300"/>
        <v>0</v>
      </c>
      <c r="J489" s="29">
        <f t="shared" si="300"/>
        <v>0</v>
      </c>
      <c r="K489" s="29">
        <f t="shared" si="300"/>
        <v>0</v>
      </c>
      <c r="L489" s="29">
        <f t="shared" si="300"/>
        <v>0</v>
      </c>
      <c r="M489" s="29">
        <f t="shared" si="300"/>
        <v>0</v>
      </c>
      <c r="N489" s="39">
        <f t="shared" si="300"/>
        <v>0</v>
      </c>
      <c r="O489" s="39">
        <f t="shared" si="300"/>
        <v>0</v>
      </c>
    </row>
    <row r="490" spans="1:15" ht="13.6" x14ac:dyDescent="0.25">
      <c r="A490" s="40" t="s">
        <v>40</v>
      </c>
      <c r="B490" s="27">
        <v>700</v>
      </c>
      <c r="C490" s="37" t="s">
        <v>75</v>
      </c>
      <c r="D490" s="37" t="s">
        <v>35</v>
      </c>
      <c r="E490" s="48" t="s">
        <v>370</v>
      </c>
      <c r="F490" s="76" t="s">
        <v>79</v>
      </c>
      <c r="G490" s="29">
        <f>+H490+I490</f>
        <v>110</v>
      </c>
      <c r="H490" s="29">
        <v>110</v>
      </c>
      <c r="I490" s="29"/>
      <c r="J490" s="29">
        <f>+K490+L490</f>
        <v>0</v>
      </c>
      <c r="K490" s="29"/>
      <c r="L490" s="29"/>
      <c r="M490" s="29">
        <f>+N490+O490</f>
        <v>0</v>
      </c>
      <c r="N490" s="11"/>
      <c r="O490" s="11"/>
    </row>
    <row r="491" spans="1:15" ht="13.6" hidden="1" x14ac:dyDescent="0.25">
      <c r="A491" s="41" t="s">
        <v>41</v>
      </c>
      <c r="B491" s="27">
        <v>700</v>
      </c>
      <c r="C491" s="37" t="s">
        <v>75</v>
      </c>
      <c r="D491" s="37" t="s">
        <v>35</v>
      </c>
      <c r="E491" s="48" t="s">
        <v>370</v>
      </c>
      <c r="F491" s="76" t="s">
        <v>251</v>
      </c>
      <c r="G491" s="29">
        <f t="shared" ref="G491:O491" si="301">+G492</f>
        <v>0</v>
      </c>
      <c r="H491" s="29">
        <f t="shared" si="301"/>
        <v>0</v>
      </c>
      <c r="I491" s="29">
        <f t="shared" si="301"/>
        <v>0</v>
      </c>
      <c r="J491" s="29">
        <f t="shared" si="301"/>
        <v>0</v>
      </c>
      <c r="K491" s="29">
        <f t="shared" si="301"/>
        <v>0</v>
      </c>
      <c r="L491" s="29">
        <f t="shared" si="301"/>
        <v>0</v>
      </c>
      <c r="M491" s="29">
        <f t="shared" si="301"/>
        <v>0</v>
      </c>
      <c r="N491" s="39">
        <f t="shared" si="301"/>
        <v>0</v>
      </c>
      <c r="O491" s="39">
        <f t="shared" si="301"/>
        <v>0</v>
      </c>
    </row>
    <row r="492" spans="1:15" ht="13.6" hidden="1" x14ac:dyDescent="0.25">
      <c r="A492" s="40" t="s">
        <v>42</v>
      </c>
      <c r="B492" s="27">
        <v>700</v>
      </c>
      <c r="C492" s="37" t="s">
        <v>75</v>
      </c>
      <c r="D492" s="37" t="s">
        <v>35</v>
      </c>
      <c r="E492" s="48" t="s">
        <v>370</v>
      </c>
      <c r="F492" s="76" t="s">
        <v>357</v>
      </c>
      <c r="G492" s="29">
        <f>+H492+I492</f>
        <v>0</v>
      </c>
      <c r="H492" s="29"/>
      <c r="I492" s="29"/>
      <c r="J492" s="29">
        <f>+K492+L492</f>
        <v>0</v>
      </c>
      <c r="K492" s="29"/>
      <c r="L492" s="29"/>
      <c r="M492" s="29">
        <f>+N492+O492</f>
        <v>0</v>
      </c>
      <c r="N492" s="11"/>
      <c r="O492" s="11"/>
    </row>
    <row r="493" spans="1:15" ht="29.25" hidden="1" customHeight="1" x14ac:dyDescent="0.2">
      <c r="A493" s="30" t="s">
        <v>30</v>
      </c>
      <c r="B493" s="10">
        <v>700</v>
      </c>
      <c r="C493" s="33" t="s">
        <v>75</v>
      </c>
      <c r="D493" s="33" t="s">
        <v>35</v>
      </c>
      <c r="E493" s="23" t="s">
        <v>31</v>
      </c>
      <c r="F493" s="59"/>
      <c r="G493" s="18">
        <f t="shared" ref="G493:O494" si="302">+G494</f>
        <v>0</v>
      </c>
      <c r="H493" s="18">
        <f t="shared" si="302"/>
        <v>0</v>
      </c>
      <c r="I493" s="18">
        <f t="shared" si="302"/>
        <v>0</v>
      </c>
      <c r="J493" s="18">
        <f t="shared" si="302"/>
        <v>0</v>
      </c>
      <c r="K493" s="18">
        <f t="shared" si="302"/>
        <v>0</v>
      </c>
      <c r="L493" s="18">
        <f t="shared" si="302"/>
        <v>0</v>
      </c>
      <c r="M493" s="18">
        <f t="shared" si="302"/>
        <v>0</v>
      </c>
      <c r="N493" s="9">
        <f t="shared" si="302"/>
        <v>0</v>
      </c>
      <c r="O493" s="9">
        <f t="shared" si="302"/>
        <v>0</v>
      </c>
    </row>
    <row r="494" spans="1:15" ht="17.149999999999999" hidden="1" customHeight="1" x14ac:dyDescent="0.25">
      <c r="A494" s="70" t="s">
        <v>272</v>
      </c>
      <c r="B494" s="27">
        <v>700</v>
      </c>
      <c r="C494" s="37" t="s">
        <v>75</v>
      </c>
      <c r="D494" s="37" t="s">
        <v>35</v>
      </c>
      <c r="E494" s="48" t="s">
        <v>31</v>
      </c>
      <c r="F494" s="76" t="s">
        <v>273</v>
      </c>
      <c r="G494" s="29">
        <f t="shared" si="302"/>
        <v>0</v>
      </c>
      <c r="H494" s="29">
        <f t="shared" si="302"/>
        <v>0</v>
      </c>
      <c r="I494" s="29">
        <f t="shared" si="302"/>
        <v>0</v>
      </c>
      <c r="J494" s="29">
        <f t="shared" si="302"/>
        <v>0</v>
      </c>
      <c r="K494" s="29">
        <f t="shared" si="302"/>
        <v>0</v>
      </c>
      <c r="L494" s="29">
        <f t="shared" si="302"/>
        <v>0</v>
      </c>
      <c r="M494" s="29">
        <f t="shared" si="302"/>
        <v>0</v>
      </c>
      <c r="N494" s="11">
        <f t="shared" si="302"/>
        <v>0</v>
      </c>
      <c r="O494" s="11">
        <f t="shared" si="302"/>
        <v>0</v>
      </c>
    </row>
    <row r="495" spans="1:15" ht="13.95" hidden="1" customHeight="1" x14ac:dyDescent="0.25">
      <c r="A495" s="71" t="s">
        <v>274</v>
      </c>
      <c r="B495" s="27">
        <v>700</v>
      </c>
      <c r="C495" s="37" t="s">
        <v>75</v>
      </c>
      <c r="D495" s="37" t="s">
        <v>35</v>
      </c>
      <c r="E495" s="48" t="s">
        <v>31</v>
      </c>
      <c r="F495" s="76" t="s">
        <v>275</v>
      </c>
      <c r="G495" s="29">
        <f>+H495+I495</f>
        <v>0</v>
      </c>
      <c r="H495" s="29"/>
      <c r="I495" s="29"/>
      <c r="J495" s="29">
        <f>+K495+L495</f>
        <v>0</v>
      </c>
      <c r="K495" s="29"/>
      <c r="L495" s="29"/>
      <c r="M495" s="29">
        <f>+N495+O495</f>
        <v>0</v>
      </c>
      <c r="N495" s="11"/>
      <c r="O495" s="11"/>
    </row>
    <row r="496" spans="1:15" ht="25.85" x14ac:dyDescent="0.25">
      <c r="A496" s="30" t="s">
        <v>371</v>
      </c>
      <c r="B496" s="10">
        <v>700</v>
      </c>
      <c r="C496" s="33" t="s">
        <v>75</v>
      </c>
      <c r="D496" s="33" t="s">
        <v>35</v>
      </c>
      <c r="E496" s="23" t="s">
        <v>372</v>
      </c>
      <c r="F496" s="76"/>
      <c r="G496" s="18">
        <f>+G499+G497</f>
        <v>63343.8</v>
      </c>
      <c r="H496" s="18">
        <f t="shared" ref="H496:O496" si="303">+H499+H497</f>
        <v>0</v>
      </c>
      <c r="I496" s="18">
        <f t="shared" si="303"/>
        <v>63343.8</v>
      </c>
      <c r="J496" s="18">
        <f t="shared" si="303"/>
        <v>172267.1</v>
      </c>
      <c r="K496" s="18">
        <f t="shared" si="303"/>
        <v>0</v>
      </c>
      <c r="L496" s="18">
        <f t="shared" si="303"/>
        <v>172267.1</v>
      </c>
      <c r="M496" s="18">
        <f t="shared" si="303"/>
        <v>110156.6</v>
      </c>
      <c r="N496" s="25">
        <f t="shared" si="303"/>
        <v>0</v>
      </c>
      <c r="O496" s="25">
        <f t="shared" si="303"/>
        <v>110156.6</v>
      </c>
    </row>
    <row r="497" spans="1:15" ht="13.6" x14ac:dyDescent="0.25">
      <c r="A497" s="40" t="s">
        <v>39</v>
      </c>
      <c r="B497" s="27">
        <v>700</v>
      </c>
      <c r="C497" s="37" t="s">
        <v>75</v>
      </c>
      <c r="D497" s="37" t="s">
        <v>35</v>
      </c>
      <c r="E497" s="48" t="s">
        <v>372</v>
      </c>
      <c r="F497" s="76" t="s">
        <v>78</v>
      </c>
      <c r="G497" s="29">
        <f t="shared" ref="G497:O511" si="304">+G498</f>
        <v>227.8</v>
      </c>
      <c r="H497" s="29">
        <f t="shared" si="304"/>
        <v>0</v>
      </c>
      <c r="I497" s="29">
        <f t="shared" si="304"/>
        <v>227.8</v>
      </c>
      <c r="J497" s="29">
        <f t="shared" si="304"/>
        <v>227.8</v>
      </c>
      <c r="K497" s="29">
        <f t="shared" si="304"/>
        <v>0</v>
      </c>
      <c r="L497" s="29">
        <f t="shared" si="304"/>
        <v>227.8</v>
      </c>
      <c r="M497" s="29">
        <f t="shared" si="304"/>
        <v>227.8</v>
      </c>
      <c r="N497" s="11">
        <f t="shared" si="304"/>
        <v>0</v>
      </c>
      <c r="O497" s="11">
        <f t="shared" si="304"/>
        <v>227.8</v>
      </c>
    </row>
    <row r="498" spans="1:15" ht="13.6" x14ac:dyDescent="0.25">
      <c r="A498" s="40" t="s">
        <v>40</v>
      </c>
      <c r="B498" s="27">
        <v>700</v>
      </c>
      <c r="C498" s="37" t="s">
        <v>75</v>
      </c>
      <c r="D498" s="37" t="s">
        <v>35</v>
      </c>
      <c r="E498" s="48" t="s">
        <v>372</v>
      </c>
      <c r="F498" s="76" t="s">
        <v>79</v>
      </c>
      <c r="G498" s="29">
        <f>+H498+I498</f>
        <v>227.8</v>
      </c>
      <c r="H498" s="29"/>
      <c r="I498" s="29">
        <v>227.8</v>
      </c>
      <c r="J498" s="29">
        <f>+K498+L498</f>
        <v>227.8</v>
      </c>
      <c r="K498" s="29"/>
      <c r="L498" s="29">
        <v>227.8</v>
      </c>
      <c r="M498" s="29">
        <f>+N498+O498</f>
        <v>227.8</v>
      </c>
      <c r="N498" s="11"/>
      <c r="O498" s="11">
        <v>227.8</v>
      </c>
    </row>
    <row r="499" spans="1:15" ht="13.95" customHeight="1" x14ac:dyDescent="0.25">
      <c r="A499" s="70" t="s">
        <v>272</v>
      </c>
      <c r="B499" s="27">
        <v>700</v>
      </c>
      <c r="C499" s="37" t="s">
        <v>75</v>
      </c>
      <c r="D499" s="37" t="s">
        <v>35</v>
      </c>
      <c r="E499" s="48" t="s">
        <v>372</v>
      </c>
      <c r="F499" s="76" t="s">
        <v>273</v>
      </c>
      <c r="G499" s="29">
        <f t="shared" si="304"/>
        <v>63116</v>
      </c>
      <c r="H499" s="29">
        <f t="shared" si="304"/>
        <v>0</v>
      </c>
      <c r="I499" s="29">
        <f t="shared" si="304"/>
        <v>63116</v>
      </c>
      <c r="J499" s="29">
        <f t="shared" si="304"/>
        <v>172039.30000000002</v>
      </c>
      <c r="K499" s="29">
        <f t="shared" si="304"/>
        <v>0</v>
      </c>
      <c r="L499" s="29">
        <f t="shared" si="304"/>
        <v>172039.30000000002</v>
      </c>
      <c r="M499" s="29">
        <f t="shared" si="304"/>
        <v>109928.8</v>
      </c>
      <c r="N499" s="11">
        <f t="shared" si="304"/>
        <v>0</v>
      </c>
      <c r="O499" s="11">
        <f t="shared" si="304"/>
        <v>109928.8</v>
      </c>
    </row>
    <row r="500" spans="1:15" ht="13.95" customHeight="1" x14ac:dyDescent="0.25">
      <c r="A500" s="71" t="s">
        <v>274</v>
      </c>
      <c r="B500" s="27">
        <v>700</v>
      </c>
      <c r="C500" s="37" t="s">
        <v>75</v>
      </c>
      <c r="D500" s="37" t="s">
        <v>35</v>
      </c>
      <c r="E500" s="48" t="s">
        <v>372</v>
      </c>
      <c r="F500" s="76" t="s">
        <v>275</v>
      </c>
      <c r="G500" s="29">
        <f>+H500+I500</f>
        <v>63116</v>
      </c>
      <c r="H500" s="29"/>
      <c r="I500" s="29">
        <f>63343.8-227.8</f>
        <v>63116</v>
      </c>
      <c r="J500" s="29">
        <f>+K500+L500</f>
        <v>172039.30000000002</v>
      </c>
      <c r="K500" s="29"/>
      <c r="L500" s="29">
        <f>172267.1-227.8</f>
        <v>172039.30000000002</v>
      </c>
      <c r="M500" s="29">
        <f>+N500+O500</f>
        <v>109928.8</v>
      </c>
      <c r="N500" s="11"/>
      <c r="O500" s="11">
        <f>110156.6-227.8</f>
        <v>109928.8</v>
      </c>
    </row>
    <row r="501" spans="1:15" ht="51.65" x14ac:dyDescent="0.2">
      <c r="A501" s="30" t="s">
        <v>373</v>
      </c>
      <c r="B501" s="10">
        <v>700</v>
      </c>
      <c r="C501" s="33" t="s">
        <v>75</v>
      </c>
      <c r="D501" s="33" t="s">
        <v>35</v>
      </c>
      <c r="E501" s="23" t="s">
        <v>374</v>
      </c>
      <c r="F501" s="59"/>
      <c r="G501" s="18">
        <f t="shared" ref="G501:O502" si="305">+G502</f>
        <v>14209.7</v>
      </c>
      <c r="H501" s="18">
        <f t="shared" si="305"/>
        <v>0</v>
      </c>
      <c r="I501" s="18">
        <f t="shared" si="305"/>
        <v>14209.7</v>
      </c>
      <c r="J501" s="18">
        <f t="shared" si="305"/>
        <v>0</v>
      </c>
      <c r="K501" s="18">
        <f t="shared" si="305"/>
        <v>0</v>
      </c>
      <c r="L501" s="18">
        <f t="shared" si="305"/>
        <v>0</v>
      </c>
      <c r="M501" s="18">
        <f t="shared" si="305"/>
        <v>0</v>
      </c>
      <c r="N501" s="9">
        <f t="shared" si="305"/>
        <v>0</v>
      </c>
      <c r="O501" s="9">
        <f t="shared" si="305"/>
        <v>0</v>
      </c>
    </row>
    <row r="502" spans="1:15" ht="13.95" customHeight="1" x14ac:dyDescent="0.25">
      <c r="A502" s="70" t="s">
        <v>272</v>
      </c>
      <c r="B502" s="27">
        <v>700</v>
      </c>
      <c r="C502" s="37" t="s">
        <v>75</v>
      </c>
      <c r="D502" s="37" t="s">
        <v>35</v>
      </c>
      <c r="E502" s="48" t="s">
        <v>374</v>
      </c>
      <c r="F502" s="76" t="s">
        <v>273</v>
      </c>
      <c r="G502" s="29">
        <f t="shared" si="305"/>
        <v>14209.7</v>
      </c>
      <c r="H502" s="29">
        <f t="shared" si="305"/>
        <v>0</v>
      </c>
      <c r="I502" s="29">
        <f t="shared" si="305"/>
        <v>14209.7</v>
      </c>
      <c r="J502" s="29">
        <f t="shared" si="305"/>
        <v>0</v>
      </c>
      <c r="K502" s="29">
        <f t="shared" si="305"/>
        <v>0</v>
      </c>
      <c r="L502" s="29">
        <f t="shared" si="305"/>
        <v>0</v>
      </c>
      <c r="M502" s="29">
        <f t="shared" si="305"/>
        <v>0</v>
      </c>
      <c r="N502" s="11">
        <f t="shared" si="305"/>
        <v>0</v>
      </c>
      <c r="O502" s="11">
        <f t="shared" si="305"/>
        <v>0</v>
      </c>
    </row>
    <row r="503" spans="1:15" ht="13.95" customHeight="1" x14ac:dyDescent="0.25">
      <c r="A503" s="71" t="s">
        <v>274</v>
      </c>
      <c r="B503" s="27">
        <v>700</v>
      </c>
      <c r="C503" s="37" t="s">
        <v>75</v>
      </c>
      <c r="D503" s="37" t="s">
        <v>35</v>
      </c>
      <c r="E503" s="48" t="s">
        <v>374</v>
      </c>
      <c r="F503" s="76" t="s">
        <v>275</v>
      </c>
      <c r="G503" s="29">
        <f>+H503+I503</f>
        <v>14209.7</v>
      </c>
      <c r="H503" s="29"/>
      <c r="I503" s="29">
        <v>14209.7</v>
      </c>
      <c r="J503" s="29">
        <f>+K503+L503</f>
        <v>0</v>
      </c>
      <c r="K503" s="29"/>
      <c r="L503" s="29"/>
      <c r="M503" s="29">
        <f>+N503+O503</f>
        <v>0</v>
      </c>
      <c r="N503" s="11"/>
      <c r="O503" s="11"/>
    </row>
    <row r="504" spans="1:15" ht="31.25" x14ac:dyDescent="0.25">
      <c r="A504" s="32" t="s">
        <v>375</v>
      </c>
      <c r="B504" s="10">
        <v>700</v>
      </c>
      <c r="C504" s="33" t="s">
        <v>75</v>
      </c>
      <c r="D504" s="33" t="s">
        <v>35</v>
      </c>
      <c r="E504" s="23" t="s">
        <v>376</v>
      </c>
      <c r="F504" s="76"/>
      <c r="G504" s="18">
        <f t="shared" si="304"/>
        <v>0</v>
      </c>
      <c r="H504" s="18">
        <f t="shared" si="304"/>
        <v>0</v>
      </c>
      <c r="I504" s="18">
        <f t="shared" si="304"/>
        <v>0</v>
      </c>
      <c r="J504" s="18">
        <f t="shared" si="304"/>
        <v>11745.4</v>
      </c>
      <c r="K504" s="18">
        <f t="shared" si="304"/>
        <v>0</v>
      </c>
      <c r="L504" s="18">
        <f t="shared" si="304"/>
        <v>11745.4</v>
      </c>
      <c r="M504" s="18">
        <f t="shared" si="304"/>
        <v>0</v>
      </c>
      <c r="N504" s="9">
        <f t="shared" si="304"/>
        <v>0</v>
      </c>
      <c r="O504" s="9">
        <f t="shared" si="304"/>
        <v>0</v>
      </c>
    </row>
    <row r="505" spans="1:15" ht="13.95" customHeight="1" x14ac:dyDescent="0.25">
      <c r="A505" s="70" t="s">
        <v>272</v>
      </c>
      <c r="B505" s="27">
        <v>700</v>
      </c>
      <c r="C505" s="37" t="s">
        <v>75</v>
      </c>
      <c r="D505" s="37" t="s">
        <v>35</v>
      </c>
      <c r="E505" s="48" t="s">
        <v>376</v>
      </c>
      <c r="F505" s="76" t="s">
        <v>273</v>
      </c>
      <c r="G505" s="29">
        <f t="shared" si="304"/>
        <v>0</v>
      </c>
      <c r="H505" s="29">
        <f t="shared" si="304"/>
        <v>0</v>
      </c>
      <c r="I505" s="29">
        <f t="shared" si="304"/>
        <v>0</v>
      </c>
      <c r="J505" s="29">
        <f t="shared" si="304"/>
        <v>11745.4</v>
      </c>
      <c r="K505" s="29">
        <f t="shared" si="304"/>
        <v>0</v>
      </c>
      <c r="L505" s="29">
        <f t="shared" si="304"/>
        <v>11745.4</v>
      </c>
      <c r="M505" s="29">
        <f t="shared" si="304"/>
        <v>0</v>
      </c>
      <c r="N505" s="11">
        <f t="shared" si="304"/>
        <v>0</v>
      </c>
      <c r="O505" s="11">
        <f t="shared" si="304"/>
        <v>0</v>
      </c>
    </row>
    <row r="506" spans="1:15" ht="13.95" customHeight="1" x14ac:dyDescent="0.25">
      <c r="A506" s="71" t="s">
        <v>274</v>
      </c>
      <c r="B506" s="27">
        <v>700</v>
      </c>
      <c r="C506" s="37" t="s">
        <v>75</v>
      </c>
      <c r="D506" s="37" t="s">
        <v>35</v>
      </c>
      <c r="E506" s="48" t="s">
        <v>376</v>
      </c>
      <c r="F506" s="76" t="s">
        <v>275</v>
      </c>
      <c r="G506" s="29">
        <f>+H506+I506</f>
        <v>0</v>
      </c>
      <c r="H506" s="29"/>
      <c r="I506" s="29"/>
      <c r="J506" s="29">
        <f>+K506+L506</f>
        <v>11745.4</v>
      </c>
      <c r="K506" s="29"/>
      <c r="L506" s="29">
        <v>11745.4</v>
      </c>
      <c r="M506" s="29">
        <f>+N506+O506</f>
        <v>0</v>
      </c>
      <c r="N506" s="11"/>
      <c r="O506" s="11"/>
    </row>
    <row r="507" spans="1:15" ht="13.95" customHeight="1" x14ac:dyDescent="0.2">
      <c r="A507" s="56" t="s">
        <v>377</v>
      </c>
      <c r="B507" s="10">
        <v>700</v>
      </c>
      <c r="C507" s="33" t="s">
        <v>75</v>
      </c>
      <c r="D507" s="33" t="s">
        <v>35</v>
      </c>
      <c r="E507" s="23" t="s">
        <v>378</v>
      </c>
      <c r="F507" s="73"/>
      <c r="G507" s="18">
        <f t="shared" si="304"/>
        <v>62910.1</v>
      </c>
      <c r="H507" s="18">
        <f t="shared" si="304"/>
        <v>0</v>
      </c>
      <c r="I507" s="18">
        <f t="shared" si="304"/>
        <v>62910.1</v>
      </c>
      <c r="J507" s="18">
        <f t="shared" si="304"/>
        <v>0</v>
      </c>
      <c r="K507" s="18">
        <f t="shared" si="304"/>
        <v>0</v>
      </c>
      <c r="L507" s="18">
        <f t="shared" si="304"/>
        <v>0</v>
      </c>
      <c r="M507" s="18">
        <f t="shared" si="304"/>
        <v>0</v>
      </c>
      <c r="N507" s="9">
        <f t="shared" si="304"/>
        <v>0</v>
      </c>
      <c r="O507" s="9">
        <f t="shared" si="304"/>
        <v>0</v>
      </c>
    </row>
    <row r="508" spans="1:15" ht="13.95" customHeight="1" x14ac:dyDescent="0.25">
      <c r="A508" s="70" t="s">
        <v>272</v>
      </c>
      <c r="B508" s="27">
        <v>700</v>
      </c>
      <c r="C508" s="37" t="s">
        <v>75</v>
      </c>
      <c r="D508" s="37" t="s">
        <v>35</v>
      </c>
      <c r="E508" s="48" t="s">
        <v>378</v>
      </c>
      <c r="F508" s="76" t="s">
        <v>273</v>
      </c>
      <c r="G508" s="29">
        <f t="shared" si="304"/>
        <v>62910.1</v>
      </c>
      <c r="H508" s="29">
        <f t="shared" si="304"/>
        <v>0</v>
      </c>
      <c r="I508" s="29">
        <f t="shared" si="304"/>
        <v>62910.1</v>
      </c>
      <c r="J508" s="29">
        <f t="shared" si="304"/>
        <v>0</v>
      </c>
      <c r="K508" s="29">
        <f t="shared" si="304"/>
        <v>0</v>
      </c>
      <c r="L508" s="29">
        <f t="shared" si="304"/>
        <v>0</v>
      </c>
      <c r="M508" s="29">
        <f t="shared" si="304"/>
        <v>0</v>
      </c>
      <c r="N508" s="11">
        <f t="shared" si="304"/>
        <v>0</v>
      </c>
      <c r="O508" s="11">
        <f t="shared" si="304"/>
        <v>0</v>
      </c>
    </row>
    <row r="509" spans="1:15" ht="13.95" customHeight="1" x14ac:dyDescent="0.25">
      <c r="A509" s="71" t="s">
        <v>274</v>
      </c>
      <c r="B509" s="27">
        <v>700</v>
      </c>
      <c r="C509" s="37" t="s">
        <v>75</v>
      </c>
      <c r="D509" s="37" t="s">
        <v>35</v>
      </c>
      <c r="E509" s="48" t="s">
        <v>378</v>
      </c>
      <c r="F509" s="76" t="s">
        <v>275</v>
      </c>
      <c r="G509" s="29">
        <f>+H509+I509</f>
        <v>62910.1</v>
      </c>
      <c r="H509" s="29"/>
      <c r="I509" s="29">
        <v>62910.1</v>
      </c>
      <c r="J509" s="29">
        <f>+K509+L509</f>
        <v>0</v>
      </c>
      <c r="K509" s="29"/>
      <c r="L509" s="29"/>
      <c r="M509" s="29">
        <f>+N509+O509</f>
        <v>0</v>
      </c>
      <c r="N509" s="11"/>
      <c r="O509" s="11"/>
    </row>
    <row r="510" spans="1:15" ht="25.85" hidden="1" x14ac:dyDescent="0.2">
      <c r="A510" s="56" t="s">
        <v>379</v>
      </c>
      <c r="B510" s="10">
        <v>700</v>
      </c>
      <c r="C510" s="33" t="s">
        <v>75</v>
      </c>
      <c r="D510" s="33" t="s">
        <v>35</v>
      </c>
      <c r="E510" s="23" t="s">
        <v>380</v>
      </c>
      <c r="F510" s="73"/>
      <c r="G510" s="18">
        <f t="shared" si="304"/>
        <v>0</v>
      </c>
      <c r="H510" s="18">
        <f t="shared" si="304"/>
        <v>0</v>
      </c>
      <c r="I510" s="18">
        <f t="shared" si="304"/>
        <v>0</v>
      </c>
      <c r="J510" s="18">
        <f t="shared" si="304"/>
        <v>0</v>
      </c>
      <c r="K510" s="18">
        <f t="shared" si="304"/>
        <v>0</v>
      </c>
      <c r="L510" s="18">
        <f t="shared" si="304"/>
        <v>0</v>
      </c>
      <c r="M510" s="18">
        <f t="shared" si="304"/>
        <v>0</v>
      </c>
      <c r="N510" s="9">
        <f t="shared" si="304"/>
        <v>0</v>
      </c>
      <c r="O510" s="9">
        <f t="shared" si="304"/>
        <v>0</v>
      </c>
    </row>
    <row r="511" spans="1:15" ht="13.95" hidden="1" customHeight="1" x14ac:dyDescent="0.25">
      <c r="A511" s="26" t="s">
        <v>114</v>
      </c>
      <c r="B511" s="27">
        <v>700</v>
      </c>
      <c r="C511" s="37" t="s">
        <v>75</v>
      </c>
      <c r="D511" s="37" t="s">
        <v>35</v>
      </c>
      <c r="E511" s="48" t="s">
        <v>380</v>
      </c>
      <c r="F511" s="76" t="s">
        <v>227</v>
      </c>
      <c r="G511" s="29">
        <f t="shared" si="304"/>
        <v>0</v>
      </c>
      <c r="H511" s="29">
        <f t="shared" si="304"/>
        <v>0</v>
      </c>
      <c r="I511" s="29">
        <f t="shared" si="304"/>
        <v>0</v>
      </c>
      <c r="J511" s="29">
        <f t="shared" si="304"/>
        <v>0</v>
      </c>
      <c r="K511" s="29">
        <f t="shared" si="304"/>
        <v>0</v>
      </c>
      <c r="L511" s="29">
        <f t="shared" si="304"/>
        <v>0</v>
      </c>
      <c r="M511" s="29">
        <f t="shared" si="304"/>
        <v>0</v>
      </c>
      <c r="N511" s="11">
        <f t="shared" si="304"/>
        <v>0</v>
      </c>
      <c r="O511" s="11">
        <f t="shared" si="304"/>
        <v>0</v>
      </c>
    </row>
    <row r="512" spans="1:15" ht="13.95" hidden="1" customHeight="1" x14ac:dyDescent="0.25">
      <c r="A512" s="60" t="s">
        <v>153</v>
      </c>
      <c r="B512" s="27">
        <v>700</v>
      </c>
      <c r="C512" s="37" t="s">
        <v>75</v>
      </c>
      <c r="D512" s="37" t="s">
        <v>35</v>
      </c>
      <c r="E512" s="48" t="s">
        <v>380</v>
      </c>
      <c r="F512" s="76" t="s">
        <v>381</v>
      </c>
      <c r="G512" s="29">
        <f>+H512+I512</f>
        <v>0</v>
      </c>
      <c r="H512" s="29"/>
      <c r="I512" s="29"/>
      <c r="J512" s="29">
        <f>+K512+L512</f>
        <v>0</v>
      </c>
      <c r="K512" s="29"/>
      <c r="L512" s="29"/>
      <c r="M512" s="29">
        <f>+N512+O512</f>
        <v>0</v>
      </c>
      <c r="N512" s="11"/>
      <c r="O512" s="11"/>
    </row>
    <row r="513" spans="1:15" ht="38.75" hidden="1" x14ac:dyDescent="0.2">
      <c r="A513" s="30" t="s">
        <v>382</v>
      </c>
      <c r="B513" s="10">
        <v>700</v>
      </c>
      <c r="C513" s="33" t="s">
        <v>75</v>
      </c>
      <c r="D513" s="33" t="s">
        <v>35</v>
      </c>
      <c r="E513" s="23" t="s">
        <v>383</v>
      </c>
      <c r="F513" s="59"/>
      <c r="G513" s="18">
        <f t="shared" ref="G513:O514" si="306">+G514</f>
        <v>0</v>
      </c>
      <c r="H513" s="18">
        <f t="shared" si="306"/>
        <v>0</v>
      </c>
      <c r="I513" s="18">
        <f t="shared" si="306"/>
        <v>0</v>
      </c>
      <c r="J513" s="18">
        <f t="shared" si="306"/>
        <v>0</v>
      </c>
      <c r="K513" s="18">
        <f t="shared" si="306"/>
        <v>0</v>
      </c>
      <c r="L513" s="18">
        <f t="shared" si="306"/>
        <v>0</v>
      </c>
      <c r="M513" s="18">
        <f t="shared" si="306"/>
        <v>0</v>
      </c>
      <c r="N513" s="9">
        <f t="shared" si="306"/>
        <v>0</v>
      </c>
      <c r="O513" s="9">
        <f t="shared" si="306"/>
        <v>0</v>
      </c>
    </row>
    <row r="514" spans="1:15" ht="13.95" hidden="1" customHeight="1" x14ac:dyDescent="0.25">
      <c r="A514" s="70" t="s">
        <v>272</v>
      </c>
      <c r="B514" s="27">
        <v>700</v>
      </c>
      <c r="C514" s="37" t="s">
        <v>75</v>
      </c>
      <c r="D514" s="37" t="s">
        <v>35</v>
      </c>
      <c r="E514" s="48" t="s">
        <v>383</v>
      </c>
      <c r="F514" s="76" t="s">
        <v>273</v>
      </c>
      <c r="G514" s="29">
        <f t="shared" si="306"/>
        <v>0</v>
      </c>
      <c r="H514" s="29">
        <f t="shared" si="306"/>
        <v>0</v>
      </c>
      <c r="I514" s="29">
        <f t="shared" si="306"/>
        <v>0</v>
      </c>
      <c r="J514" s="29">
        <f t="shared" si="306"/>
        <v>0</v>
      </c>
      <c r="K514" s="29">
        <f t="shared" si="306"/>
        <v>0</v>
      </c>
      <c r="L514" s="29">
        <f t="shared" si="306"/>
        <v>0</v>
      </c>
      <c r="M514" s="29">
        <f t="shared" si="306"/>
        <v>0</v>
      </c>
      <c r="N514" s="11">
        <f t="shared" si="306"/>
        <v>0</v>
      </c>
      <c r="O514" s="11">
        <f t="shared" si="306"/>
        <v>0</v>
      </c>
    </row>
    <row r="515" spans="1:15" ht="15.65" hidden="1" customHeight="1" x14ac:dyDescent="0.25">
      <c r="A515" s="71" t="s">
        <v>274</v>
      </c>
      <c r="B515" s="27">
        <v>700</v>
      </c>
      <c r="C515" s="37" t="s">
        <v>75</v>
      </c>
      <c r="D515" s="37" t="s">
        <v>35</v>
      </c>
      <c r="E515" s="48" t="s">
        <v>383</v>
      </c>
      <c r="F515" s="76" t="s">
        <v>275</v>
      </c>
      <c r="G515" s="29">
        <f>+H515+I515</f>
        <v>0</v>
      </c>
      <c r="H515" s="29"/>
      <c r="I515" s="29"/>
      <c r="J515" s="29">
        <f>+K515+L515</f>
        <v>0</v>
      </c>
      <c r="K515" s="29"/>
      <c r="L515" s="29"/>
      <c r="M515" s="29">
        <f>+N515+O515</f>
        <v>0</v>
      </c>
      <c r="N515" s="11"/>
      <c r="O515" s="11"/>
    </row>
    <row r="516" spans="1:15" ht="25.85" hidden="1" x14ac:dyDescent="0.2">
      <c r="A516" s="56" t="s">
        <v>384</v>
      </c>
      <c r="B516" s="10">
        <v>700</v>
      </c>
      <c r="C516" s="33" t="s">
        <v>75</v>
      </c>
      <c r="D516" s="33" t="s">
        <v>35</v>
      </c>
      <c r="E516" s="23" t="s">
        <v>385</v>
      </c>
      <c r="F516" s="73"/>
      <c r="G516" s="18">
        <f t="shared" ref="G516:O517" si="307">+G517</f>
        <v>0</v>
      </c>
      <c r="H516" s="18">
        <f t="shared" si="307"/>
        <v>0</v>
      </c>
      <c r="I516" s="18">
        <f t="shared" si="307"/>
        <v>0</v>
      </c>
      <c r="J516" s="18">
        <f t="shared" si="307"/>
        <v>0</v>
      </c>
      <c r="K516" s="18">
        <f t="shared" si="307"/>
        <v>0</v>
      </c>
      <c r="L516" s="18">
        <f t="shared" si="307"/>
        <v>0</v>
      </c>
      <c r="M516" s="18">
        <f t="shared" si="307"/>
        <v>0</v>
      </c>
      <c r="N516" s="9">
        <f t="shared" si="307"/>
        <v>0</v>
      </c>
      <c r="O516" s="9">
        <f t="shared" si="307"/>
        <v>0</v>
      </c>
    </row>
    <row r="517" spans="1:15" ht="15.65" hidden="1" customHeight="1" x14ac:dyDescent="0.25">
      <c r="A517" s="70" t="s">
        <v>272</v>
      </c>
      <c r="B517" s="27">
        <v>700</v>
      </c>
      <c r="C517" s="37" t="s">
        <v>75</v>
      </c>
      <c r="D517" s="37" t="s">
        <v>35</v>
      </c>
      <c r="E517" s="48" t="s">
        <v>385</v>
      </c>
      <c r="F517" s="76" t="s">
        <v>273</v>
      </c>
      <c r="G517" s="29">
        <f t="shared" si="307"/>
        <v>0</v>
      </c>
      <c r="H517" s="29">
        <f t="shared" si="307"/>
        <v>0</v>
      </c>
      <c r="I517" s="29">
        <f t="shared" si="307"/>
        <v>0</v>
      </c>
      <c r="J517" s="29">
        <f t="shared" si="307"/>
        <v>0</v>
      </c>
      <c r="K517" s="29">
        <f t="shared" si="307"/>
        <v>0</v>
      </c>
      <c r="L517" s="29">
        <f t="shared" si="307"/>
        <v>0</v>
      </c>
      <c r="M517" s="29">
        <f t="shared" si="307"/>
        <v>0</v>
      </c>
      <c r="N517" s="11">
        <f t="shared" si="307"/>
        <v>0</v>
      </c>
      <c r="O517" s="11">
        <f t="shared" si="307"/>
        <v>0</v>
      </c>
    </row>
    <row r="518" spans="1:15" ht="16.3" hidden="1" customHeight="1" x14ac:dyDescent="0.25">
      <c r="A518" s="71" t="s">
        <v>274</v>
      </c>
      <c r="B518" s="27">
        <v>700</v>
      </c>
      <c r="C518" s="37" t="s">
        <v>75</v>
      </c>
      <c r="D518" s="37" t="s">
        <v>35</v>
      </c>
      <c r="E518" s="48" t="s">
        <v>385</v>
      </c>
      <c r="F518" s="76" t="s">
        <v>275</v>
      </c>
      <c r="G518" s="29">
        <f>+H518+I518</f>
        <v>0</v>
      </c>
      <c r="H518" s="29"/>
      <c r="I518" s="29"/>
      <c r="J518" s="29">
        <f>+K518+L518</f>
        <v>0</v>
      </c>
      <c r="K518" s="29"/>
      <c r="L518" s="29"/>
      <c r="M518" s="29">
        <f>+N518+O518</f>
        <v>0</v>
      </c>
      <c r="N518" s="11"/>
      <c r="O518" s="11"/>
    </row>
    <row r="519" spans="1:15" ht="46.9" x14ac:dyDescent="0.25">
      <c r="A519" s="32" t="s">
        <v>386</v>
      </c>
      <c r="B519" s="10">
        <v>700</v>
      </c>
      <c r="C519" s="33" t="s">
        <v>75</v>
      </c>
      <c r="D519" s="33" t="s">
        <v>35</v>
      </c>
      <c r="E519" s="23" t="s">
        <v>387</v>
      </c>
      <c r="F519" s="76"/>
      <c r="G519" s="18">
        <f t="shared" ref="G519:O520" si="308">+G520</f>
        <v>0</v>
      </c>
      <c r="H519" s="18">
        <f t="shared" si="308"/>
        <v>0</v>
      </c>
      <c r="I519" s="18">
        <f t="shared" si="308"/>
        <v>0</v>
      </c>
      <c r="J519" s="18">
        <f t="shared" si="308"/>
        <v>313.53224</v>
      </c>
      <c r="K519" s="18">
        <f t="shared" si="308"/>
        <v>313.53224</v>
      </c>
      <c r="L519" s="18">
        <f t="shared" si="308"/>
        <v>0</v>
      </c>
      <c r="M519" s="18">
        <f t="shared" si="308"/>
        <v>0</v>
      </c>
      <c r="N519" s="9">
        <f t="shared" si="308"/>
        <v>0</v>
      </c>
      <c r="O519" s="9">
        <f t="shared" si="308"/>
        <v>0</v>
      </c>
    </row>
    <row r="520" spans="1:15" ht="15.65" customHeight="1" x14ac:dyDescent="0.25">
      <c r="A520" s="70" t="s">
        <v>272</v>
      </c>
      <c r="B520" s="27">
        <v>700</v>
      </c>
      <c r="C520" s="37" t="s">
        <v>75</v>
      </c>
      <c r="D520" s="37" t="s">
        <v>35</v>
      </c>
      <c r="E520" s="48" t="s">
        <v>387</v>
      </c>
      <c r="F520" s="76" t="s">
        <v>273</v>
      </c>
      <c r="G520" s="29">
        <f t="shared" si="308"/>
        <v>0</v>
      </c>
      <c r="H520" s="29">
        <f t="shared" si="308"/>
        <v>0</v>
      </c>
      <c r="I520" s="29">
        <f t="shared" si="308"/>
        <v>0</v>
      </c>
      <c r="J520" s="29">
        <f t="shared" si="308"/>
        <v>313.53224</v>
      </c>
      <c r="K520" s="29">
        <f t="shared" si="308"/>
        <v>313.53224</v>
      </c>
      <c r="L520" s="29">
        <f t="shared" si="308"/>
        <v>0</v>
      </c>
      <c r="M520" s="29">
        <f t="shared" si="308"/>
        <v>0</v>
      </c>
      <c r="N520" s="11">
        <f t="shared" si="308"/>
        <v>0</v>
      </c>
      <c r="O520" s="11">
        <f t="shared" si="308"/>
        <v>0</v>
      </c>
    </row>
    <row r="521" spans="1:15" ht="15.65" customHeight="1" x14ac:dyDescent="0.25">
      <c r="A521" s="71" t="s">
        <v>274</v>
      </c>
      <c r="B521" s="27">
        <v>700</v>
      </c>
      <c r="C521" s="37" t="s">
        <v>75</v>
      </c>
      <c r="D521" s="37" t="s">
        <v>35</v>
      </c>
      <c r="E521" s="48" t="s">
        <v>387</v>
      </c>
      <c r="F521" s="76" t="s">
        <v>275</v>
      </c>
      <c r="G521" s="29">
        <f>+H521+I521</f>
        <v>0</v>
      </c>
      <c r="H521" s="29"/>
      <c r="I521" s="29"/>
      <c r="J521" s="29">
        <f>+K521+L521</f>
        <v>313.53224</v>
      </c>
      <c r="K521" s="29">
        <v>313.53224</v>
      </c>
      <c r="L521" s="29"/>
      <c r="M521" s="29">
        <f>+N521+O521</f>
        <v>0</v>
      </c>
      <c r="N521" s="11"/>
      <c r="O521" s="11"/>
    </row>
    <row r="522" spans="1:15" ht="31.75" customHeight="1" x14ac:dyDescent="0.2">
      <c r="A522" s="56" t="s">
        <v>388</v>
      </c>
      <c r="B522" s="10">
        <v>700</v>
      </c>
      <c r="C522" s="33" t="s">
        <v>75</v>
      </c>
      <c r="D522" s="33" t="s">
        <v>35</v>
      </c>
      <c r="E522" s="23" t="s">
        <v>385</v>
      </c>
      <c r="F522" s="73"/>
      <c r="G522" s="18">
        <f t="shared" ref="G522:O523" si="309">+G523</f>
        <v>1679.3250499999999</v>
      </c>
      <c r="H522" s="18">
        <f t="shared" si="309"/>
        <v>1679.3250499999999</v>
      </c>
      <c r="I522" s="18">
        <f t="shared" si="309"/>
        <v>0</v>
      </c>
      <c r="J522" s="18">
        <f t="shared" si="309"/>
        <v>0</v>
      </c>
      <c r="K522" s="18">
        <f t="shared" si="309"/>
        <v>0</v>
      </c>
      <c r="L522" s="18">
        <f t="shared" si="309"/>
        <v>0</v>
      </c>
      <c r="M522" s="18">
        <f t="shared" si="309"/>
        <v>0</v>
      </c>
      <c r="N522" s="9">
        <f t="shared" si="309"/>
        <v>0</v>
      </c>
      <c r="O522" s="9">
        <f t="shared" si="309"/>
        <v>0</v>
      </c>
    </row>
    <row r="523" spans="1:15" ht="15.65" customHeight="1" x14ac:dyDescent="0.25">
      <c r="A523" s="70" t="s">
        <v>272</v>
      </c>
      <c r="B523" s="27">
        <v>700</v>
      </c>
      <c r="C523" s="37" t="s">
        <v>75</v>
      </c>
      <c r="D523" s="37" t="s">
        <v>35</v>
      </c>
      <c r="E523" s="48" t="s">
        <v>385</v>
      </c>
      <c r="F523" s="76" t="s">
        <v>273</v>
      </c>
      <c r="G523" s="29">
        <f t="shared" si="309"/>
        <v>1679.3250499999999</v>
      </c>
      <c r="H523" s="29">
        <f t="shared" si="309"/>
        <v>1679.3250499999999</v>
      </c>
      <c r="I523" s="29">
        <f t="shared" si="309"/>
        <v>0</v>
      </c>
      <c r="J523" s="29">
        <f t="shared" si="309"/>
        <v>0</v>
      </c>
      <c r="K523" s="29">
        <f t="shared" si="309"/>
        <v>0</v>
      </c>
      <c r="L523" s="29">
        <f t="shared" si="309"/>
        <v>0</v>
      </c>
      <c r="M523" s="29">
        <f t="shared" si="309"/>
        <v>0</v>
      </c>
      <c r="N523" s="11">
        <f t="shared" si="309"/>
        <v>0</v>
      </c>
      <c r="O523" s="11">
        <f t="shared" si="309"/>
        <v>0</v>
      </c>
    </row>
    <row r="524" spans="1:15" ht="15.65" customHeight="1" x14ac:dyDescent="0.25">
      <c r="A524" s="71" t="s">
        <v>274</v>
      </c>
      <c r="B524" s="27">
        <v>700</v>
      </c>
      <c r="C524" s="37" t="s">
        <v>75</v>
      </c>
      <c r="D524" s="37" t="s">
        <v>35</v>
      </c>
      <c r="E524" s="48" t="s">
        <v>385</v>
      </c>
      <c r="F524" s="76" t="s">
        <v>275</v>
      </c>
      <c r="G524" s="29">
        <f>+H524+I524</f>
        <v>1679.3250499999999</v>
      </c>
      <c r="H524" s="29">
        <v>1679.3250499999999</v>
      </c>
      <c r="I524" s="29"/>
      <c r="J524" s="29">
        <f>+K524+L524</f>
        <v>0</v>
      </c>
      <c r="K524" s="29"/>
      <c r="L524" s="29"/>
      <c r="M524" s="29">
        <f>+N524+O524</f>
        <v>0</v>
      </c>
      <c r="N524" s="11"/>
      <c r="O524" s="11"/>
    </row>
    <row r="525" spans="1:15" ht="13.6" x14ac:dyDescent="0.25">
      <c r="A525" s="14" t="s">
        <v>389</v>
      </c>
      <c r="B525" s="10">
        <v>700</v>
      </c>
      <c r="C525" s="33" t="s">
        <v>75</v>
      </c>
      <c r="D525" s="33" t="s">
        <v>161</v>
      </c>
      <c r="E525" s="77"/>
      <c r="F525" s="59"/>
      <c r="G525" s="18">
        <f>+G526+G607+G596</f>
        <v>150933.52722999998</v>
      </c>
      <c r="H525" s="18">
        <f t="shared" ref="H525:O525" si="310">+H526+H607+H596</f>
        <v>8794.2717099999991</v>
      </c>
      <c r="I525" s="18">
        <f t="shared" si="310"/>
        <v>142139.25552000001</v>
      </c>
      <c r="J525" s="18">
        <f t="shared" si="310"/>
        <v>168999.37113999997</v>
      </c>
      <c r="K525" s="18">
        <f t="shared" si="310"/>
        <v>9263.9836500000001</v>
      </c>
      <c r="L525" s="18">
        <f t="shared" si="310"/>
        <v>159735.38748999999</v>
      </c>
      <c r="M525" s="18">
        <f t="shared" si="310"/>
        <v>168999.37113999997</v>
      </c>
      <c r="N525" s="25">
        <f t="shared" si="310"/>
        <v>9263.9836500000001</v>
      </c>
      <c r="O525" s="25">
        <f t="shared" si="310"/>
        <v>159735.38748999999</v>
      </c>
    </row>
    <row r="526" spans="1:15" ht="25.85" x14ac:dyDescent="0.2">
      <c r="A526" s="56" t="s">
        <v>390</v>
      </c>
      <c r="B526" s="10">
        <v>700</v>
      </c>
      <c r="C526" s="33" t="s">
        <v>75</v>
      </c>
      <c r="D526" s="33" t="s">
        <v>161</v>
      </c>
      <c r="E526" s="10" t="s">
        <v>391</v>
      </c>
      <c r="F526" s="59"/>
      <c r="G526" s="18">
        <f t="shared" ref="G526:O526" si="311">+G527+G556+G572+G586</f>
        <v>150933.52722999998</v>
      </c>
      <c r="H526" s="18">
        <f t="shared" si="311"/>
        <v>8794.2717099999991</v>
      </c>
      <c r="I526" s="18">
        <f t="shared" si="311"/>
        <v>142139.25552000001</v>
      </c>
      <c r="J526" s="18">
        <f t="shared" si="311"/>
        <v>168999.37113999997</v>
      </c>
      <c r="K526" s="18">
        <f t="shared" si="311"/>
        <v>9263.9836500000001</v>
      </c>
      <c r="L526" s="18">
        <f t="shared" si="311"/>
        <v>159735.38748999999</v>
      </c>
      <c r="M526" s="18">
        <f t="shared" si="311"/>
        <v>168999.37113999997</v>
      </c>
      <c r="N526" s="25">
        <f t="shared" si="311"/>
        <v>9263.9836500000001</v>
      </c>
      <c r="O526" s="25">
        <f t="shared" si="311"/>
        <v>159735.38748999999</v>
      </c>
    </row>
    <row r="527" spans="1:15" x14ac:dyDescent="0.2">
      <c r="A527" s="56" t="s">
        <v>392</v>
      </c>
      <c r="B527" s="10">
        <v>700</v>
      </c>
      <c r="C527" s="33" t="s">
        <v>75</v>
      </c>
      <c r="D527" s="33" t="s">
        <v>161</v>
      </c>
      <c r="E527" s="10" t="s">
        <v>393</v>
      </c>
      <c r="F527" s="59"/>
      <c r="G527" s="18">
        <f>+G553+G541+G528+G536+G547+G544+G550+G533</f>
        <v>36820.452019999997</v>
      </c>
      <c r="H527" s="18">
        <f t="shared" ref="H527:O527" si="312">+H553+H541+H528+H536+H547+H544+H550+H533</f>
        <v>957.33175000000006</v>
      </c>
      <c r="I527" s="18">
        <f t="shared" si="312"/>
        <v>35863.120269999999</v>
      </c>
      <c r="J527" s="18">
        <f t="shared" si="312"/>
        <v>0</v>
      </c>
      <c r="K527" s="18">
        <f t="shared" si="312"/>
        <v>0</v>
      </c>
      <c r="L527" s="18">
        <f t="shared" si="312"/>
        <v>0</v>
      </c>
      <c r="M527" s="18">
        <f t="shared" si="312"/>
        <v>0</v>
      </c>
      <c r="N527" s="25">
        <f t="shared" si="312"/>
        <v>0</v>
      </c>
      <c r="O527" s="25">
        <f t="shared" si="312"/>
        <v>0</v>
      </c>
    </row>
    <row r="528" spans="1:15" ht="13.75" hidden="1" customHeight="1" x14ac:dyDescent="0.2">
      <c r="A528" s="56" t="s">
        <v>394</v>
      </c>
      <c r="B528" s="10">
        <v>700</v>
      </c>
      <c r="C528" s="33" t="s">
        <v>75</v>
      </c>
      <c r="D528" s="33" t="s">
        <v>161</v>
      </c>
      <c r="E528" s="10" t="s">
        <v>395</v>
      </c>
      <c r="F528" s="59"/>
      <c r="G528" s="18">
        <f>+G529+G531</f>
        <v>0</v>
      </c>
      <c r="H528" s="18">
        <f t="shared" ref="H528:O528" si="313">+H529+H531</f>
        <v>0</v>
      </c>
      <c r="I528" s="18">
        <f t="shared" si="313"/>
        <v>0</v>
      </c>
      <c r="J528" s="18">
        <f t="shared" si="313"/>
        <v>0</v>
      </c>
      <c r="K528" s="18">
        <f t="shared" si="313"/>
        <v>0</v>
      </c>
      <c r="L528" s="18">
        <f t="shared" si="313"/>
        <v>0</v>
      </c>
      <c r="M528" s="18">
        <f t="shared" si="313"/>
        <v>0</v>
      </c>
      <c r="N528" s="25">
        <f t="shared" si="313"/>
        <v>0</v>
      </c>
      <c r="O528" s="25">
        <f t="shared" si="313"/>
        <v>0</v>
      </c>
    </row>
    <row r="529" spans="1:15" ht="13.75" hidden="1" customHeight="1" x14ac:dyDescent="0.25">
      <c r="A529" s="70" t="s">
        <v>272</v>
      </c>
      <c r="B529" s="27">
        <v>700</v>
      </c>
      <c r="C529" s="37" t="s">
        <v>75</v>
      </c>
      <c r="D529" s="37" t="s">
        <v>161</v>
      </c>
      <c r="E529" s="27" t="s">
        <v>395</v>
      </c>
      <c r="F529" s="49" t="s">
        <v>273</v>
      </c>
      <c r="G529" s="29">
        <f t="shared" ref="G529:O539" si="314">+G530</f>
        <v>0</v>
      </c>
      <c r="H529" s="29">
        <f t="shared" si="314"/>
        <v>0</v>
      </c>
      <c r="I529" s="29">
        <f t="shared" si="314"/>
        <v>0</v>
      </c>
      <c r="J529" s="29">
        <f t="shared" si="314"/>
        <v>0</v>
      </c>
      <c r="K529" s="29">
        <f t="shared" si="314"/>
        <v>0</v>
      </c>
      <c r="L529" s="29">
        <f t="shared" si="314"/>
        <v>0</v>
      </c>
      <c r="M529" s="29">
        <f t="shared" si="314"/>
        <v>0</v>
      </c>
      <c r="N529" s="39">
        <f t="shared" si="314"/>
        <v>0</v>
      </c>
      <c r="O529" s="39">
        <f t="shared" si="314"/>
        <v>0</v>
      </c>
    </row>
    <row r="530" spans="1:15" ht="13.75" hidden="1" customHeight="1" x14ac:dyDescent="0.25">
      <c r="A530" s="71" t="s">
        <v>274</v>
      </c>
      <c r="B530" s="27">
        <v>700</v>
      </c>
      <c r="C530" s="37" t="s">
        <v>75</v>
      </c>
      <c r="D530" s="37" t="s">
        <v>161</v>
      </c>
      <c r="E530" s="27" t="s">
        <v>395</v>
      </c>
      <c r="F530" s="49" t="s">
        <v>275</v>
      </c>
      <c r="G530" s="29">
        <f>+H530+I530</f>
        <v>0</v>
      </c>
      <c r="H530" s="29"/>
      <c r="I530" s="29"/>
      <c r="J530" s="29">
        <f>+K530+L530</f>
        <v>0</v>
      </c>
      <c r="K530" s="29">
        <f>1000+10000-11000</f>
        <v>0</v>
      </c>
      <c r="L530" s="29"/>
      <c r="M530" s="29">
        <f>+N530+O530</f>
        <v>0</v>
      </c>
      <c r="N530" s="39"/>
      <c r="O530" s="39"/>
    </row>
    <row r="531" spans="1:15" ht="13.75" hidden="1" customHeight="1" x14ac:dyDescent="0.25">
      <c r="A531" s="41" t="s">
        <v>41</v>
      </c>
      <c r="B531" s="27">
        <v>700</v>
      </c>
      <c r="C531" s="37" t="s">
        <v>75</v>
      </c>
      <c r="D531" s="37" t="s">
        <v>161</v>
      </c>
      <c r="E531" s="27" t="s">
        <v>395</v>
      </c>
      <c r="F531" s="49" t="s">
        <v>251</v>
      </c>
      <c r="G531" s="29">
        <f t="shared" ref="G531:O531" si="315">+G532</f>
        <v>0</v>
      </c>
      <c r="H531" s="29">
        <f t="shared" si="315"/>
        <v>0</v>
      </c>
      <c r="I531" s="29">
        <f t="shared" si="315"/>
        <v>0</v>
      </c>
      <c r="J531" s="29">
        <f t="shared" si="315"/>
        <v>0</v>
      </c>
      <c r="K531" s="29">
        <f t="shared" si="315"/>
        <v>0</v>
      </c>
      <c r="L531" s="29">
        <f t="shared" si="315"/>
        <v>0</v>
      </c>
      <c r="M531" s="29">
        <f t="shared" si="315"/>
        <v>0</v>
      </c>
      <c r="N531" s="39">
        <f t="shared" si="315"/>
        <v>0</v>
      </c>
      <c r="O531" s="39">
        <f t="shared" si="315"/>
        <v>0</v>
      </c>
    </row>
    <row r="532" spans="1:15" ht="13.75" hidden="1" customHeight="1" x14ac:dyDescent="0.25">
      <c r="A532" s="60" t="s">
        <v>252</v>
      </c>
      <c r="B532" s="27">
        <v>700</v>
      </c>
      <c r="C532" s="37" t="s">
        <v>75</v>
      </c>
      <c r="D532" s="37" t="s">
        <v>161</v>
      </c>
      <c r="E532" s="27" t="s">
        <v>395</v>
      </c>
      <c r="F532" s="49" t="s">
        <v>253</v>
      </c>
      <c r="G532" s="29">
        <f>+H532+I532</f>
        <v>0</v>
      </c>
      <c r="H532" s="29"/>
      <c r="I532" s="29"/>
      <c r="J532" s="29">
        <f>+K532+L532</f>
        <v>0</v>
      </c>
      <c r="K532" s="29"/>
      <c r="L532" s="29"/>
      <c r="M532" s="29">
        <f>+N532+O532</f>
        <v>0</v>
      </c>
      <c r="N532" s="39"/>
      <c r="O532" s="39"/>
    </row>
    <row r="533" spans="1:15" ht="13.75" hidden="1" customHeight="1" x14ac:dyDescent="0.2">
      <c r="A533" s="68" t="s">
        <v>396</v>
      </c>
      <c r="B533" s="10">
        <v>700</v>
      </c>
      <c r="C533" s="33" t="s">
        <v>75</v>
      </c>
      <c r="D533" s="33" t="s">
        <v>161</v>
      </c>
      <c r="E533" s="10" t="s">
        <v>397</v>
      </c>
      <c r="F533" s="59"/>
      <c r="G533" s="18">
        <f t="shared" ref="G533:O534" si="316">+G534</f>
        <v>0</v>
      </c>
      <c r="H533" s="18">
        <f t="shared" ref="H533:O533" si="317">+H534</f>
        <v>0</v>
      </c>
      <c r="I533" s="18">
        <f t="shared" si="317"/>
        <v>0</v>
      </c>
      <c r="J533" s="18">
        <f t="shared" si="317"/>
        <v>0</v>
      </c>
      <c r="K533" s="18">
        <f t="shared" si="317"/>
        <v>0</v>
      </c>
      <c r="L533" s="18">
        <f t="shared" si="317"/>
        <v>0</v>
      </c>
      <c r="M533" s="18">
        <f t="shared" si="317"/>
        <v>0</v>
      </c>
      <c r="N533" s="25">
        <f t="shared" si="317"/>
        <v>0</v>
      </c>
      <c r="O533" s="25">
        <f t="shared" si="317"/>
        <v>0</v>
      </c>
    </row>
    <row r="534" spans="1:15" ht="13.75" hidden="1" customHeight="1" x14ac:dyDescent="0.25">
      <c r="A534" s="41" t="s">
        <v>41</v>
      </c>
      <c r="B534" s="27">
        <v>700</v>
      </c>
      <c r="C534" s="37" t="s">
        <v>75</v>
      </c>
      <c r="D534" s="37" t="s">
        <v>161</v>
      </c>
      <c r="E534" s="27" t="s">
        <v>397</v>
      </c>
      <c r="F534" s="49" t="s">
        <v>251</v>
      </c>
      <c r="G534" s="29">
        <f t="shared" si="316"/>
        <v>0</v>
      </c>
      <c r="H534" s="29">
        <f t="shared" si="316"/>
        <v>0</v>
      </c>
      <c r="I534" s="29">
        <f t="shared" si="316"/>
        <v>0</v>
      </c>
      <c r="J534" s="29">
        <f t="shared" si="316"/>
        <v>0</v>
      </c>
      <c r="K534" s="29">
        <f t="shared" si="316"/>
        <v>0</v>
      </c>
      <c r="L534" s="29">
        <f t="shared" si="316"/>
        <v>0</v>
      </c>
      <c r="M534" s="29">
        <f t="shared" si="316"/>
        <v>0</v>
      </c>
      <c r="N534" s="11">
        <f t="shared" si="316"/>
        <v>0</v>
      </c>
      <c r="O534" s="11">
        <f t="shared" si="316"/>
        <v>0</v>
      </c>
    </row>
    <row r="535" spans="1:15" ht="13.75" hidden="1" customHeight="1" x14ac:dyDescent="0.25">
      <c r="A535" s="60" t="s">
        <v>252</v>
      </c>
      <c r="B535" s="27">
        <v>700</v>
      </c>
      <c r="C535" s="37" t="s">
        <v>75</v>
      </c>
      <c r="D535" s="37" t="s">
        <v>161</v>
      </c>
      <c r="E535" s="27" t="s">
        <v>397</v>
      </c>
      <c r="F535" s="49" t="s">
        <v>253</v>
      </c>
      <c r="G535" s="29">
        <f>+H535+I535</f>
        <v>0</v>
      </c>
      <c r="H535" s="29"/>
      <c r="I535" s="29"/>
      <c r="J535" s="29">
        <f>+K535+L535</f>
        <v>0</v>
      </c>
      <c r="K535" s="29"/>
      <c r="L535" s="29"/>
      <c r="M535" s="29">
        <f>+N535+O535</f>
        <v>0</v>
      </c>
      <c r="N535" s="11"/>
      <c r="O535" s="11"/>
    </row>
    <row r="536" spans="1:15" ht="13.75" hidden="1" customHeight="1" x14ac:dyDescent="0.2">
      <c r="A536" s="56" t="s">
        <v>398</v>
      </c>
      <c r="B536" s="10">
        <v>700</v>
      </c>
      <c r="C536" s="33" t="s">
        <v>75</v>
      </c>
      <c r="D536" s="33" t="s">
        <v>161</v>
      </c>
      <c r="E536" s="10" t="s">
        <v>399</v>
      </c>
      <c r="F536" s="59"/>
      <c r="G536" s="18">
        <f t="shared" ref="G536:I536" si="318">+G537+G539</f>
        <v>0</v>
      </c>
      <c r="H536" s="18">
        <f t="shared" si="318"/>
        <v>0</v>
      </c>
      <c r="I536" s="18">
        <f t="shared" si="318"/>
        <v>0</v>
      </c>
      <c r="J536" s="18">
        <f t="shared" ref="J536:O536" si="319">+J537+J539</f>
        <v>0</v>
      </c>
      <c r="K536" s="18">
        <f t="shared" si="319"/>
        <v>0</v>
      </c>
      <c r="L536" s="18">
        <f t="shared" si="319"/>
        <v>0</v>
      </c>
      <c r="M536" s="18">
        <f t="shared" si="319"/>
        <v>0</v>
      </c>
      <c r="N536" s="25">
        <f t="shared" si="319"/>
        <v>0</v>
      </c>
      <c r="O536" s="25">
        <f t="shared" si="319"/>
        <v>0</v>
      </c>
    </row>
    <row r="537" spans="1:15" ht="13.75" hidden="1" customHeight="1" x14ac:dyDescent="0.25">
      <c r="A537" s="70" t="s">
        <v>272</v>
      </c>
      <c r="B537" s="27">
        <v>700</v>
      </c>
      <c r="C537" s="37" t="s">
        <v>75</v>
      </c>
      <c r="D537" s="37" t="s">
        <v>161</v>
      </c>
      <c r="E537" s="27" t="s">
        <v>399</v>
      </c>
      <c r="F537" s="49" t="s">
        <v>273</v>
      </c>
      <c r="G537" s="29">
        <f t="shared" si="314"/>
        <v>0</v>
      </c>
      <c r="H537" s="29">
        <f t="shared" si="314"/>
        <v>0</v>
      </c>
      <c r="I537" s="29">
        <f t="shared" si="314"/>
        <v>0</v>
      </c>
      <c r="J537" s="29">
        <f t="shared" si="314"/>
        <v>0</v>
      </c>
      <c r="K537" s="29">
        <f t="shared" si="314"/>
        <v>0</v>
      </c>
      <c r="L537" s="29">
        <f t="shared" si="314"/>
        <v>0</v>
      </c>
      <c r="M537" s="29">
        <f t="shared" si="314"/>
        <v>0</v>
      </c>
      <c r="N537" s="39">
        <f t="shared" si="314"/>
        <v>0</v>
      </c>
      <c r="O537" s="39">
        <f t="shared" si="314"/>
        <v>0</v>
      </c>
    </row>
    <row r="538" spans="1:15" ht="13.75" hidden="1" customHeight="1" x14ac:dyDescent="0.25">
      <c r="A538" s="71" t="s">
        <v>274</v>
      </c>
      <c r="B538" s="27">
        <v>700</v>
      </c>
      <c r="C538" s="37" t="s">
        <v>75</v>
      </c>
      <c r="D538" s="37" t="s">
        <v>161</v>
      </c>
      <c r="E538" s="27" t="s">
        <v>399</v>
      </c>
      <c r="F538" s="49" t="s">
        <v>275</v>
      </c>
      <c r="G538" s="29">
        <f>+H538+I538</f>
        <v>0</v>
      </c>
      <c r="H538" s="29"/>
      <c r="I538" s="29"/>
      <c r="J538" s="29">
        <f>+K538+L538</f>
        <v>0</v>
      </c>
      <c r="K538" s="29"/>
      <c r="L538" s="29"/>
      <c r="M538" s="29">
        <f>+N538+O538</f>
        <v>0</v>
      </c>
      <c r="N538" s="39"/>
      <c r="O538" s="39"/>
    </row>
    <row r="539" spans="1:15" ht="13.75" hidden="1" customHeight="1" x14ac:dyDescent="0.25">
      <c r="A539" s="41" t="s">
        <v>41</v>
      </c>
      <c r="B539" s="27">
        <v>700</v>
      </c>
      <c r="C539" s="37" t="s">
        <v>75</v>
      </c>
      <c r="D539" s="37" t="s">
        <v>161</v>
      </c>
      <c r="E539" s="27" t="s">
        <v>399</v>
      </c>
      <c r="F539" s="49" t="s">
        <v>251</v>
      </c>
      <c r="G539" s="29">
        <f t="shared" si="314"/>
        <v>0</v>
      </c>
      <c r="H539" s="29">
        <f t="shared" si="314"/>
        <v>0</v>
      </c>
      <c r="I539" s="29">
        <f t="shared" si="314"/>
        <v>0</v>
      </c>
      <c r="J539" s="29">
        <f t="shared" si="314"/>
        <v>0</v>
      </c>
      <c r="K539" s="29">
        <f t="shared" si="314"/>
        <v>0</v>
      </c>
      <c r="L539" s="29">
        <f t="shared" si="314"/>
        <v>0</v>
      </c>
      <c r="M539" s="29">
        <f t="shared" si="314"/>
        <v>0</v>
      </c>
      <c r="N539" s="39">
        <f t="shared" si="314"/>
        <v>0</v>
      </c>
      <c r="O539" s="39">
        <f t="shared" si="314"/>
        <v>0</v>
      </c>
    </row>
    <row r="540" spans="1:15" ht="27.2" hidden="1" x14ac:dyDescent="0.25">
      <c r="A540" s="60" t="s">
        <v>252</v>
      </c>
      <c r="B540" s="27">
        <v>700</v>
      </c>
      <c r="C540" s="37" t="s">
        <v>75</v>
      </c>
      <c r="D540" s="37" t="s">
        <v>161</v>
      </c>
      <c r="E540" s="27" t="s">
        <v>399</v>
      </c>
      <c r="F540" s="49" t="s">
        <v>253</v>
      </c>
      <c r="G540" s="29">
        <f>+H540+I540</f>
        <v>0</v>
      </c>
      <c r="H540" s="29"/>
      <c r="I540" s="29"/>
      <c r="J540" s="29">
        <f>+K540+L540</f>
        <v>0</v>
      </c>
      <c r="K540" s="29"/>
      <c r="L540" s="29"/>
      <c r="M540" s="29">
        <f>+N540+O540</f>
        <v>0</v>
      </c>
      <c r="N540" s="39"/>
      <c r="O540" s="39"/>
    </row>
    <row r="541" spans="1:15" ht="25.85" hidden="1" x14ac:dyDescent="0.2">
      <c r="A541" s="22" t="s">
        <v>30</v>
      </c>
      <c r="B541" s="10">
        <v>700</v>
      </c>
      <c r="C541" s="33" t="s">
        <v>75</v>
      </c>
      <c r="D541" s="33" t="s">
        <v>161</v>
      </c>
      <c r="E541" s="10" t="s">
        <v>400</v>
      </c>
      <c r="F541" s="59"/>
      <c r="G541" s="18">
        <f t="shared" ref="G541:O551" si="320">+G542</f>
        <v>0</v>
      </c>
      <c r="H541" s="18">
        <f t="shared" si="320"/>
        <v>0</v>
      </c>
      <c r="I541" s="18">
        <f t="shared" si="320"/>
        <v>0</v>
      </c>
      <c r="J541" s="18">
        <f t="shared" si="320"/>
        <v>0</v>
      </c>
      <c r="K541" s="18">
        <f t="shared" si="320"/>
        <v>0</v>
      </c>
      <c r="L541" s="18">
        <f t="shared" si="320"/>
        <v>0</v>
      </c>
      <c r="M541" s="18">
        <f t="shared" si="320"/>
        <v>0</v>
      </c>
      <c r="N541" s="25">
        <f t="shared" si="320"/>
        <v>0</v>
      </c>
      <c r="O541" s="25">
        <f t="shared" si="320"/>
        <v>0</v>
      </c>
    </row>
    <row r="542" spans="1:15" ht="13.6" hidden="1" x14ac:dyDescent="0.25">
      <c r="A542" s="70" t="s">
        <v>272</v>
      </c>
      <c r="B542" s="27">
        <v>700</v>
      </c>
      <c r="C542" s="37" t="s">
        <v>75</v>
      </c>
      <c r="D542" s="37" t="s">
        <v>161</v>
      </c>
      <c r="E542" s="27" t="s">
        <v>400</v>
      </c>
      <c r="F542" s="49" t="s">
        <v>273</v>
      </c>
      <c r="G542" s="29">
        <f t="shared" si="320"/>
        <v>0</v>
      </c>
      <c r="H542" s="29">
        <f t="shared" si="320"/>
        <v>0</v>
      </c>
      <c r="I542" s="29">
        <f t="shared" si="320"/>
        <v>0</v>
      </c>
      <c r="J542" s="29">
        <f t="shared" si="320"/>
        <v>0</v>
      </c>
      <c r="K542" s="29">
        <f t="shared" si="320"/>
        <v>0</v>
      </c>
      <c r="L542" s="29">
        <f t="shared" si="320"/>
        <v>0</v>
      </c>
      <c r="M542" s="29">
        <f t="shared" si="320"/>
        <v>0</v>
      </c>
      <c r="N542" s="39">
        <f t="shared" si="320"/>
        <v>0</v>
      </c>
      <c r="O542" s="39">
        <f t="shared" si="320"/>
        <v>0</v>
      </c>
    </row>
    <row r="543" spans="1:15" ht="13.6" hidden="1" x14ac:dyDescent="0.25">
      <c r="A543" s="71" t="s">
        <v>274</v>
      </c>
      <c r="B543" s="27">
        <v>700</v>
      </c>
      <c r="C543" s="37" t="s">
        <v>75</v>
      </c>
      <c r="D543" s="37" t="s">
        <v>161</v>
      </c>
      <c r="E543" s="27" t="s">
        <v>400</v>
      </c>
      <c r="F543" s="49" t="s">
        <v>275</v>
      </c>
      <c r="G543" s="29">
        <f>+H543+I543</f>
        <v>0</v>
      </c>
      <c r="H543" s="29"/>
      <c r="I543" s="29"/>
      <c r="J543" s="29">
        <f>+K543+L543</f>
        <v>0</v>
      </c>
      <c r="K543" s="29"/>
      <c r="L543" s="29"/>
      <c r="M543" s="29">
        <f>+N543+O543</f>
        <v>0</v>
      </c>
      <c r="N543" s="39"/>
      <c r="O543" s="39"/>
    </row>
    <row r="544" spans="1:15" ht="25.85" hidden="1" x14ac:dyDescent="0.25">
      <c r="A544" s="56" t="s">
        <v>401</v>
      </c>
      <c r="B544" s="10">
        <v>700</v>
      </c>
      <c r="C544" s="33" t="s">
        <v>75</v>
      </c>
      <c r="D544" s="33" t="s">
        <v>161</v>
      </c>
      <c r="E544" s="10" t="s">
        <v>402</v>
      </c>
      <c r="F544" s="49"/>
      <c r="G544" s="18">
        <f t="shared" si="320"/>
        <v>0</v>
      </c>
      <c r="H544" s="18">
        <f t="shared" si="320"/>
        <v>0</v>
      </c>
      <c r="I544" s="18">
        <f t="shared" si="320"/>
        <v>0</v>
      </c>
      <c r="J544" s="18">
        <f t="shared" si="320"/>
        <v>0</v>
      </c>
      <c r="K544" s="18">
        <f t="shared" si="320"/>
        <v>0</v>
      </c>
      <c r="L544" s="18">
        <f t="shared" si="320"/>
        <v>0</v>
      </c>
      <c r="M544" s="18">
        <f t="shared" si="320"/>
        <v>0</v>
      </c>
      <c r="N544" s="25">
        <f t="shared" si="320"/>
        <v>0</v>
      </c>
      <c r="O544" s="25">
        <f t="shared" si="320"/>
        <v>0</v>
      </c>
    </row>
    <row r="545" spans="1:15" ht="13.6" hidden="1" x14ac:dyDescent="0.25">
      <c r="A545" s="70" t="s">
        <v>272</v>
      </c>
      <c r="B545" s="27">
        <v>700</v>
      </c>
      <c r="C545" s="37" t="s">
        <v>75</v>
      </c>
      <c r="D545" s="37" t="s">
        <v>161</v>
      </c>
      <c r="E545" s="27" t="s">
        <v>402</v>
      </c>
      <c r="F545" s="49" t="s">
        <v>273</v>
      </c>
      <c r="G545" s="29">
        <f t="shared" si="320"/>
        <v>0</v>
      </c>
      <c r="H545" s="29">
        <f t="shared" si="320"/>
        <v>0</v>
      </c>
      <c r="I545" s="29">
        <f t="shared" si="320"/>
        <v>0</v>
      </c>
      <c r="J545" s="29">
        <f t="shared" si="320"/>
        <v>0</v>
      </c>
      <c r="K545" s="29">
        <f t="shared" si="320"/>
        <v>0</v>
      </c>
      <c r="L545" s="29">
        <f t="shared" si="320"/>
        <v>0</v>
      </c>
      <c r="M545" s="29">
        <f t="shared" si="320"/>
        <v>0</v>
      </c>
      <c r="N545" s="39">
        <f t="shared" si="320"/>
        <v>0</v>
      </c>
      <c r="O545" s="39">
        <f t="shared" si="320"/>
        <v>0</v>
      </c>
    </row>
    <row r="546" spans="1:15" ht="13.6" hidden="1" x14ac:dyDescent="0.25">
      <c r="A546" s="71" t="s">
        <v>274</v>
      </c>
      <c r="B546" s="27">
        <v>700</v>
      </c>
      <c r="C546" s="37" t="s">
        <v>75</v>
      </c>
      <c r="D546" s="37" t="s">
        <v>161</v>
      </c>
      <c r="E546" s="27" t="s">
        <v>402</v>
      </c>
      <c r="F546" s="49" t="s">
        <v>275</v>
      </c>
      <c r="G546" s="29">
        <f>+H546+I546</f>
        <v>0</v>
      </c>
      <c r="H546" s="29"/>
      <c r="I546" s="29"/>
      <c r="J546" s="29">
        <f>+K546+L546</f>
        <v>0</v>
      </c>
      <c r="K546" s="29"/>
      <c r="L546" s="29"/>
      <c r="M546" s="29">
        <f>+N546+O546</f>
        <v>0</v>
      </c>
      <c r="N546" s="39"/>
      <c r="O546" s="39"/>
    </row>
    <row r="547" spans="1:15" ht="25.85" x14ac:dyDescent="0.2">
      <c r="A547" s="56" t="s">
        <v>403</v>
      </c>
      <c r="B547" s="10">
        <v>700</v>
      </c>
      <c r="C547" s="33" t="s">
        <v>75</v>
      </c>
      <c r="D547" s="33" t="s">
        <v>161</v>
      </c>
      <c r="E547" s="10" t="s">
        <v>404</v>
      </c>
      <c r="F547" s="59"/>
      <c r="G547" s="18">
        <f t="shared" si="320"/>
        <v>35863.120269999999</v>
      </c>
      <c r="H547" s="18">
        <f t="shared" si="320"/>
        <v>0</v>
      </c>
      <c r="I547" s="18">
        <f t="shared" si="320"/>
        <v>35863.120269999999</v>
      </c>
      <c r="J547" s="18">
        <f t="shared" si="320"/>
        <v>0</v>
      </c>
      <c r="K547" s="18">
        <f t="shared" si="320"/>
        <v>0</v>
      </c>
      <c r="L547" s="18">
        <f t="shared" si="320"/>
        <v>0</v>
      </c>
      <c r="M547" s="18">
        <f t="shared" si="320"/>
        <v>0</v>
      </c>
      <c r="N547" s="25">
        <f t="shared" si="320"/>
        <v>0</v>
      </c>
      <c r="O547" s="25">
        <f t="shared" si="320"/>
        <v>0</v>
      </c>
    </row>
    <row r="548" spans="1:15" ht="13.6" x14ac:dyDescent="0.25">
      <c r="A548" s="70" t="s">
        <v>272</v>
      </c>
      <c r="B548" s="27">
        <v>700</v>
      </c>
      <c r="C548" s="37" t="s">
        <v>75</v>
      </c>
      <c r="D548" s="37" t="s">
        <v>161</v>
      </c>
      <c r="E548" s="27" t="s">
        <v>404</v>
      </c>
      <c r="F548" s="49" t="s">
        <v>273</v>
      </c>
      <c r="G548" s="29">
        <f t="shared" si="320"/>
        <v>35863.120269999999</v>
      </c>
      <c r="H548" s="29">
        <f t="shared" si="320"/>
        <v>0</v>
      </c>
      <c r="I548" s="29">
        <f t="shared" si="320"/>
        <v>35863.120269999999</v>
      </c>
      <c r="J548" s="29">
        <f t="shared" si="320"/>
        <v>0</v>
      </c>
      <c r="K548" s="29">
        <f t="shared" si="320"/>
        <v>0</v>
      </c>
      <c r="L548" s="29">
        <f t="shared" si="320"/>
        <v>0</v>
      </c>
      <c r="M548" s="29">
        <f t="shared" si="320"/>
        <v>0</v>
      </c>
      <c r="N548" s="39">
        <f t="shared" si="320"/>
        <v>0</v>
      </c>
      <c r="O548" s="39">
        <f t="shared" si="320"/>
        <v>0</v>
      </c>
    </row>
    <row r="549" spans="1:15" ht="13.6" x14ac:dyDescent="0.25">
      <c r="A549" s="71" t="s">
        <v>274</v>
      </c>
      <c r="B549" s="27">
        <v>700</v>
      </c>
      <c r="C549" s="37" t="s">
        <v>75</v>
      </c>
      <c r="D549" s="37" t="s">
        <v>161</v>
      </c>
      <c r="E549" s="27" t="s">
        <v>404</v>
      </c>
      <c r="F549" s="49" t="s">
        <v>275</v>
      </c>
      <c r="G549" s="29">
        <f>+H549+I549</f>
        <v>35863.120269999999</v>
      </c>
      <c r="H549" s="29"/>
      <c r="I549" s="29">
        <v>35863.120269999999</v>
      </c>
      <c r="J549" s="29">
        <f>+K549+L549</f>
        <v>0</v>
      </c>
      <c r="K549" s="29"/>
      <c r="L549" s="29"/>
      <c r="M549" s="29">
        <f>+N549+O549</f>
        <v>0</v>
      </c>
      <c r="N549" s="39"/>
      <c r="O549" s="39"/>
    </row>
    <row r="550" spans="1:15" ht="37.549999999999997" customHeight="1" x14ac:dyDescent="0.25">
      <c r="A550" s="56" t="s">
        <v>405</v>
      </c>
      <c r="B550" s="10">
        <v>700</v>
      </c>
      <c r="C550" s="33" t="s">
        <v>75</v>
      </c>
      <c r="D550" s="33" t="s">
        <v>161</v>
      </c>
      <c r="E550" s="10" t="s">
        <v>406</v>
      </c>
      <c r="F550" s="49"/>
      <c r="G550" s="18">
        <f t="shared" si="320"/>
        <v>957.33175000000006</v>
      </c>
      <c r="H550" s="18">
        <f t="shared" si="320"/>
        <v>957.33175000000006</v>
      </c>
      <c r="I550" s="18">
        <f t="shared" si="320"/>
        <v>0</v>
      </c>
      <c r="J550" s="18">
        <f t="shared" si="320"/>
        <v>0</v>
      </c>
      <c r="K550" s="18">
        <f t="shared" si="320"/>
        <v>0</v>
      </c>
      <c r="L550" s="18">
        <f t="shared" si="320"/>
        <v>0</v>
      </c>
      <c r="M550" s="18">
        <f t="shared" si="320"/>
        <v>0</v>
      </c>
      <c r="N550" s="25">
        <f t="shared" si="320"/>
        <v>0</v>
      </c>
      <c r="O550" s="25">
        <f t="shared" si="320"/>
        <v>0</v>
      </c>
    </row>
    <row r="551" spans="1:15" ht="13.6" x14ac:dyDescent="0.25">
      <c r="A551" s="70" t="s">
        <v>272</v>
      </c>
      <c r="B551" s="27">
        <v>700</v>
      </c>
      <c r="C551" s="37" t="s">
        <v>75</v>
      </c>
      <c r="D551" s="37" t="s">
        <v>161</v>
      </c>
      <c r="E551" s="27" t="s">
        <v>406</v>
      </c>
      <c r="F551" s="49" t="s">
        <v>273</v>
      </c>
      <c r="G551" s="29">
        <f t="shared" si="320"/>
        <v>957.33175000000006</v>
      </c>
      <c r="H551" s="29">
        <f t="shared" si="320"/>
        <v>957.33175000000006</v>
      </c>
      <c r="I551" s="29">
        <f t="shared" si="320"/>
        <v>0</v>
      </c>
      <c r="J551" s="29">
        <f t="shared" si="320"/>
        <v>0</v>
      </c>
      <c r="K551" s="29">
        <f t="shared" si="320"/>
        <v>0</v>
      </c>
      <c r="L551" s="29">
        <f t="shared" si="320"/>
        <v>0</v>
      </c>
      <c r="M551" s="29">
        <f t="shared" si="320"/>
        <v>0</v>
      </c>
      <c r="N551" s="39">
        <f t="shared" si="320"/>
        <v>0</v>
      </c>
      <c r="O551" s="39">
        <f t="shared" si="320"/>
        <v>0</v>
      </c>
    </row>
    <row r="552" spans="1:15" ht="13.6" x14ac:dyDescent="0.25">
      <c r="A552" s="71" t="s">
        <v>274</v>
      </c>
      <c r="B552" s="27">
        <v>700</v>
      </c>
      <c r="C552" s="37" t="s">
        <v>75</v>
      </c>
      <c r="D552" s="37" t="s">
        <v>161</v>
      </c>
      <c r="E552" s="27" t="s">
        <v>406</v>
      </c>
      <c r="F552" s="49" t="s">
        <v>275</v>
      </c>
      <c r="G552" s="29">
        <f>+H552+I552</f>
        <v>957.33175000000006</v>
      </c>
      <c r="H552" s="29">
        <v>957.33175000000006</v>
      </c>
      <c r="I552" s="29"/>
      <c r="J552" s="29">
        <f>+K552+L552</f>
        <v>0</v>
      </c>
      <c r="K552" s="29"/>
      <c r="L552" s="29"/>
      <c r="M552" s="29">
        <f>+N552+O552</f>
        <v>0</v>
      </c>
      <c r="N552" s="39"/>
      <c r="O552" s="39"/>
    </row>
    <row r="553" spans="1:15" ht="38.75" hidden="1" x14ac:dyDescent="0.2">
      <c r="A553" s="14" t="s">
        <v>407</v>
      </c>
      <c r="B553" s="10">
        <v>700</v>
      </c>
      <c r="C553" s="33" t="s">
        <v>75</v>
      </c>
      <c r="D553" s="33" t="s">
        <v>161</v>
      </c>
      <c r="E553" s="10" t="s">
        <v>408</v>
      </c>
      <c r="F553" s="59"/>
      <c r="G553" s="18">
        <f t="shared" ref="G553:O554" si="321">+G554</f>
        <v>0</v>
      </c>
      <c r="H553" s="18">
        <f t="shared" si="321"/>
        <v>0</v>
      </c>
      <c r="I553" s="18">
        <f t="shared" si="321"/>
        <v>0</v>
      </c>
      <c r="J553" s="18">
        <f t="shared" si="321"/>
        <v>0</v>
      </c>
      <c r="K553" s="18">
        <f t="shared" si="321"/>
        <v>0</v>
      </c>
      <c r="L553" s="18">
        <f t="shared" si="321"/>
        <v>0</v>
      </c>
      <c r="M553" s="18">
        <f t="shared" si="321"/>
        <v>0</v>
      </c>
      <c r="N553" s="25">
        <f t="shared" si="321"/>
        <v>0</v>
      </c>
      <c r="O553" s="25">
        <f t="shared" si="321"/>
        <v>0</v>
      </c>
    </row>
    <row r="554" spans="1:15" ht="13.6" hidden="1" x14ac:dyDescent="0.25">
      <c r="A554" s="70" t="s">
        <v>272</v>
      </c>
      <c r="B554" s="27">
        <v>700</v>
      </c>
      <c r="C554" s="37" t="s">
        <v>75</v>
      </c>
      <c r="D554" s="37" t="s">
        <v>161</v>
      </c>
      <c r="E554" s="27" t="s">
        <v>408</v>
      </c>
      <c r="F554" s="49" t="s">
        <v>273</v>
      </c>
      <c r="G554" s="29">
        <f t="shared" si="321"/>
        <v>0</v>
      </c>
      <c r="H554" s="29">
        <f t="shared" si="321"/>
        <v>0</v>
      </c>
      <c r="I554" s="29">
        <f t="shared" si="321"/>
        <v>0</v>
      </c>
      <c r="J554" s="29">
        <f t="shared" si="321"/>
        <v>0</v>
      </c>
      <c r="K554" s="29">
        <f t="shared" si="321"/>
        <v>0</v>
      </c>
      <c r="L554" s="29">
        <f t="shared" si="321"/>
        <v>0</v>
      </c>
      <c r="M554" s="29">
        <f t="shared" si="321"/>
        <v>0</v>
      </c>
      <c r="N554" s="39">
        <f t="shared" si="321"/>
        <v>0</v>
      </c>
      <c r="O554" s="39">
        <f t="shared" si="321"/>
        <v>0</v>
      </c>
    </row>
    <row r="555" spans="1:15" ht="13.6" hidden="1" x14ac:dyDescent="0.25">
      <c r="A555" s="71" t="s">
        <v>274</v>
      </c>
      <c r="B555" s="27">
        <v>700</v>
      </c>
      <c r="C555" s="37" t="s">
        <v>75</v>
      </c>
      <c r="D555" s="37" t="s">
        <v>161</v>
      </c>
      <c r="E555" s="27" t="s">
        <v>408</v>
      </c>
      <c r="F555" s="49" t="s">
        <v>275</v>
      </c>
      <c r="G555" s="29">
        <f>+H555+I555</f>
        <v>0</v>
      </c>
      <c r="H555" s="29"/>
      <c r="I555" s="29"/>
      <c r="J555" s="29">
        <f>+K555+L555</f>
        <v>0</v>
      </c>
      <c r="K555" s="29"/>
      <c r="L555" s="29"/>
      <c r="M555" s="29">
        <f>+N555+O555</f>
        <v>0</v>
      </c>
      <c r="N555" s="39"/>
      <c r="O555" s="39"/>
    </row>
    <row r="556" spans="1:15" ht="25.85" x14ac:dyDescent="0.2">
      <c r="A556" s="56" t="s">
        <v>409</v>
      </c>
      <c r="B556" s="10">
        <v>700</v>
      </c>
      <c r="C556" s="33" t="s">
        <v>75</v>
      </c>
      <c r="D556" s="33" t="s">
        <v>161</v>
      </c>
      <c r="E556" s="10" t="s">
        <v>410</v>
      </c>
      <c r="F556" s="59"/>
      <c r="G556" s="18">
        <f t="shared" ref="G556:O556" si="322">+G557+G564+G569</f>
        <v>99103.159439999989</v>
      </c>
      <c r="H556" s="18">
        <f t="shared" si="322"/>
        <v>7446.6821500000005</v>
      </c>
      <c r="I556" s="18">
        <f t="shared" si="322"/>
        <v>91656.477289999995</v>
      </c>
      <c r="J556" s="18">
        <f t="shared" si="322"/>
        <v>142801.70430999997</v>
      </c>
      <c r="K556" s="18">
        <f t="shared" si="322"/>
        <v>8582.8443100000004</v>
      </c>
      <c r="L556" s="18">
        <f t="shared" si="322"/>
        <v>134218.85999999999</v>
      </c>
      <c r="M556" s="18">
        <f t="shared" si="322"/>
        <v>142801.70430999997</v>
      </c>
      <c r="N556" s="25">
        <f t="shared" si="322"/>
        <v>8582.8443100000004</v>
      </c>
      <c r="O556" s="25">
        <f t="shared" si="322"/>
        <v>134218.85999999999</v>
      </c>
    </row>
    <row r="557" spans="1:15" ht="25.85" x14ac:dyDescent="0.2">
      <c r="A557" s="56" t="s">
        <v>411</v>
      </c>
      <c r="B557" s="10">
        <v>700</v>
      </c>
      <c r="C557" s="33" t="s">
        <v>75</v>
      </c>
      <c r="D557" s="33" t="s">
        <v>161</v>
      </c>
      <c r="E557" s="23" t="s">
        <v>412</v>
      </c>
      <c r="F557" s="59"/>
      <c r="G557" s="18">
        <f t="shared" ref="G557:I557" si="323">+G558+G562+G560</f>
        <v>5000</v>
      </c>
      <c r="H557" s="18">
        <f t="shared" si="323"/>
        <v>5000</v>
      </c>
      <c r="I557" s="18">
        <f t="shared" si="323"/>
        <v>0</v>
      </c>
      <c r="J557" s="18">
        <f t="shared" ref="J557:O557" si="324">+J558+J562+J560</f>
        <v>5000</v>
      </c>
      <c r="K557" s="18">
        <f t="shared" si="324"/>
        <v>5000</v>
      </c>
      <c r="L557" s="18">
        <f t="shared" si="324"/>
        <v>0</v>
      </c>
      <c r="M557" s="18">
        <f t="shared" si="324"/>
        <v>5000</v>
      </c>
      <c r="N557" s="25">
        <f t="shared" si="324"/>
        <v>5000</v>
      </c>
      <c r="O557" s="25">
        <f t="shared" si="324"/>
        <v>0</v>
      </c>
    </row>
    <row r="558" spans="1:15" ht="13.6" hidden="1" x14ac:dyDescent="0.25">
      <c r="A558" s="40" t="s">
        <v>39</v>
      </c>
      <c r="B558" s="10">
        <v>700</v>
      </c>
      <c r="C558" s="33" t="s">
        <v>75</v>
      </c>
      <c r="D558" s="33" t="s">
        <v>161</v>
      </c>
      <c r="E558" s="48" t="s">
        <v>412</v>
      </c>
      <c r="F558" s="76" t="s">
        <v>78</v>
      </c>
      <c r="G558" s="29">
        <f t="shared" ref="G558:O562" si="325">+G559</f>
        <v>0</v>
      </c>
      <c r="H558" s="29">
        <f t="shared" si="325"/>
        <v>0</v>
      </c>
      <c r="I558" s="29">
        <f t="shared" si="325"/>
        <v>0</v>
      </c>
      <c r="J558" s="29">
        <f t="shared" si="325"/>
        <v>0</v>
      </c>
      <c r="K558" s="29">
        <f t="shared" si="325"/>
        <v>0</v>
      </c>
      <c r="L558" s="29">
        <f t="shared" si="325"/>
        <v>0</v>
      </c>
      <c r="M558" s="29">
        <f t="shared" si="325"/>
        <v>0</v>
      </c>
      <c r="N558" s="11">
        <f t="shared" si="325"/>
        <v>0</v>
      </c>
      <c r="O558" s="11">
        <f t="shared" si="325"/>
        <v>0</v>
      </c>
    </row>
    <row r="559" spans="1:15" ht="13.6" hidden="1" x14ac:dyDescent="0.25">
      <c r="A559" s="40" t="s">
        <v>40</v>
      </c>
      <c r="B559" s="10">
        <v>700</v>
      </c>
      <c r="C559" s="33" t="s">
        <v>75</v>
      </c>
      <c r="D559" s="33" t="s">
        <v>161</v>
      </c>
      <c r="E559" s="48" t="s">
        <v>412</v>
      </c>
      <c r="F559" s="76" t="s">
        <v>79</v>
      </c>
      <c r="G559" s="29">
        <f>+H559+I559</f>
        <v>0</v>
      </c>
      <c r="H559" s="29"/>
      <c r="I559" s="29"/>
      <c r="J559" s="29">
        <f>+K559+L559</f>
        <v>0</v>
      </c>
      <c r="K559" s="29">
        <f>5000-2496+421.2-2305.6-619.6</f>
        <v>0</v>
      </c>
      <c r="L559" s="29"/>
      <c r="M559" s="29">
        <f>+N559+O559</f>
        <v>0</v>
      </c>
      <c r="N559" s="11">
        <f>5000-2496+421.2-2305.6-619.6</f>
        <v>0</v>
      </c>
      <c r="O559" s="11"/>
    </row>
    <row r="560" spans="1:15" ht="13.6" hidden="1" x14ac:dyDescent="0.25">
      <c r="A560" s="70" t="s">
        <v>272</v>
      </c>
      <c r="B560" s="10">
        <v>700</v>
      </c>
      <c r="C560" s="33" t="s">
        <v>75</v>
      </c>
      <c r="D560" s="33" t="s">
        <v>161</v>
      </c>
      <c r="E560" s="48" t="s">
        <v>412</v>
      </c>
      <c r="F560" s="76" t="s">
        <v>273</v>
      </c>
      <c r="G560" s="29">
        <f t="shared" si="325"/>
        <v>0</v>
      </c>
      <c r="H560" s="29">
        <f t="shared" si="325"/>
        <v>0</v>
      </c>
      <c r="I560" s="29">
        <f t="shared" si="325"/>
        <v>0</v>
      </c>
      <c r="J560" s="29">
        <f t="shared" si="325"/>
        <v>0</v>
      </c>
      <c r="K560" s="29">
        <f t="shared" si="325"/>
        <v>0</v>
      </c>
      <c r="L560" s="29">
        <f t="shared" si="325"/>
        <v>0</v>
      </c>
      <c r="M560" s="29">
        <f t="shared" si="325"/>
        <v>0</v>
      </c>
      <c r="N560" s="11">
        <f t="shared" si="325"/>
        <v>0</v>
      </c>
      <c r="O560" s="11">
        <f t="shared" si="325"/>
        <v>0</v>
      </c>
    </row>
    <row r="561" spans="1:15" ht="13.6" hidden="1" x14ac:dyDescent="0.25">
      <c r="A561" s="71" t="s">
        <v>274</v>
      </c>
      <c r="B561" s="10">
        <v>700</v>
      </c>
      <c r="C561" s="33" t="s">
        <v>75</v>
      </c>
      <c r="D561" s="33" t="s">
        <v>161</v>
      </c>
      <c r="E561" s="48" t="s">
        <v>412</v>
      </c>
      <c r="F561" s="76" t="s">
        <v>275</v>
      </c>
      <c r="G561" s="29">
        <f>+H561+I561</f>
        <v>0</v>
      </c>
      <c r="H561" s="29"/>
      <c r="I561" s="29"/>
      <c r="J561" s="29">
        <f>+K561+L561</f>
        <v>0</v>
      </c>
      <c r="K561" s="29"/>
      <c r="L561" s="29"/>
      <c r="M561" s="29">
        <f>+N561+O561</f>
        <v>0</v>
      </c>
      <c r="N561" s="11"/>
      <c r="O561" s="11"/>
    </row>
    <row r="562" spans="1:15" ht="13.6" x14ac:dyDescent="0.25">
      <c r="A562" s="41" t="s">
        <v>41</v>
      </c>
      <c r="B562" s="10">
        <v>700</v>
      </c>
      <c r="C562" s="33" t="s">
        <v>75</v>
      </c>
      <c r="D562" s="33" t="s">
        <v>161</v>
      </c>
      <c r="E562" s="48" t="s">
        <v>412</v>
      </c>
      <c r="F562" s="76" t="s">
        <v>251</v>
      </c>
      <c r="G562" s="29">
        <f t="shared" si="325"/>
        <v>5000</v>
      </c>
      <c r="H562" s="29">
        <f t="shared" si="325"/>
        <v>5000</v>
      </c>
      <c r="I562" s="29">
        <f t="shared" si="325"/>
        <v>0</v>
      </c>
      <c r="J562" s="29">
        <f t="shared" si="325"/>
        <v>5000</v>
      </c>
      <c r="K562" s="29">
        <f t="shared" si="325"/>
        <v>5000</v>
      </c>
      <c r="L562" s="29">
        <f t="shared" si="325"/>
        <v>0</v>
      </c>
      <c r="M562" s="29">
        <f t="shared" si="325"/>
        <v>5000</v>
      </c>
      <c r="N562" s="11">
        <f t="shared" si="325"/>
        <v>5000</v>
      </c>
      <c r="O562" s="11">
        <f t="shared" si="325"/>
        <v>0</v>
      </c>
    </row>
    <row r="563" spans="1:15" ht="27.2" x14ac:dyDescent="0.25">
      <c r="A563" s="60" t="s">
        <v>252</v>
      </c>
      <c r="B563" s="10">
        <v>700</v>
      </c>
      <c r="C563" s="33" t="s">
        <v>75</v>
      </c>
      <c r="D563" s="33" t="s">
        <v>161</v>
      </c>
      <c r="E563" s="48" t="s">
        <v>412</v>
      </c>
      <c r="F563" s="76" t="s">
        <v>253</v>
      </c>
      <c r="G563" s="29">
        <f>+H563+I563</f>
        <v>5000</v>
      </c>
      <c r="H563" s="29">
        <v>5000</v>
      </c>
      <c r="I563" s="29"/>
      <c r="J563" s="29">
        <f>+K563+L563</f>
        <v>5000</v>
      </c>
      <c r="K563" s="29">
        <v>5000</v>
      </c>
      <c r="L563" s="29"/>
      <c r="M563" s="29">
        <f>+N563+O563</f>
        <v>5000</v>
      </c>
      <c r="N563" s="11">
        <v>5000</v>
      </c>
      <c r="O563" s="11"/>
    </row>
    <row r="564" spans="1:15" x14ac:dyDescent="0.2">
      <c r="A564" s="56" t="s">
        <v>413</v>
      </c>
      <c r="B564" s="10">
        <v>700</v>
      </c>
      <c r="C564" s="33" t="s">
        <v>75</v>
      </c>
      <c r="D564" s="33" t="s">
        <v>161</v>
      </c>
      <c r="E564" s="10" t="s">
        <v>414</v>
      </c>
      <c r="F564" s="59"/>
      <c r="G564" s="18">
        <f>+G565+G567</f>
        <v>91656.477289999995</v>
      </c>
      <c r="H564" s="18">
        <f t="shared" ref="H564:O564" si="326">+H565+H567</f>
        <v>0</v>
      </c>
      <c r="I564" s="18">
        <f t="shared" si="326"/>
        <v>91656.477289999995</v>
      </c>
      <c r="J564" s="18">
        <f t="shared" si="326"/>
        <v>134218.85999999999</v>
      </c>
      <c r="K564" s="18">
        <f t="shared" si="326"/>
        <v>0</v>
      </c>
      <c r="L564" s="18">
        <f t="shared" si="326"/>
        <v>134218.85999999999</v>
      </c>
      <c r="M564" s="18">
        <f t="shared" si="326"/>
        <v>134218.85999999999</v>
      </c>
      <c r="N564" s="25">
        <f t="shared" si="326"/>
        <v>0</v>
      </c>
      <c r="O564" s="25">
        <f t="shared" si="326"/>
        <v>134218.85999999999</v>
      </c>
    </row>
    <row r="565" spans="1:15" ht="13.6" x14ac:dyDescent="0.25">
      <c r="A565" s="41" t="s">
        <v>41</v>
      </c>
      <c r="B565" s="27">
        <v>700</v>
      </c>
      <c r="C565" s="37" t="s">
        <v>75</v>
      </c>
      <c r="D565" s="37" t="s">
        <v>161</v>
      </c>
      <c r="E565" s="27" t="s">
        <v>414</v>
      </c>
      <c r="F565" s="49" t="s">
        <v>251</v>
      </c>
      <c r="G565" s="29">
        <f t="shared" ref="G565:O567" si="327">+G566</f>
        <v>91656.477289999995</v>
      </c>
      <c r="H565" s="29">
        <f t="shared" si="327"/>
        <v>0</v>
      </c>
      <c r="I565" s="29">
        <f t="shared" si="327"/>
        <v>91656.477289999995</v>
      </c>
      <c r="J565" s="29">
        <f t="shared" si="327"/>
        <v>134218.85999999999</v>
      </c>
      <c r="K565" s="29">
        <f t="shared" si="327"/>
        <v>0</v>
      </c>
      <c r="L565" s="29">
        <f t="shared" si="327"/>
        <v>134218.85999999999</v>
      </c>
      <c r="M565" s="29">
        <f t="shared" si="327"/>
        <v>134218.85999999999</v>
      </c>
      <c r="N565" s="11">
        <f t="shared" si="327"/>
        <v>0</v>
      </c>
      <c r="O565" s="11">
        <f t="shared" si="327"/>
        <v>134218.85999999999</v>
      </c>
    </row>
    <row r="566" spans="1:15" ht="27.2" x14ac:dyDescent="0.25">
      <c r="A566" s="60" t="s">
        <v>252</v>
      </c>
      <c r="B566" s="27">
        <v>700</v>
      </c>
      <c r="C566" s="37" t="s">
        <v>75</v>
      </c>
      <c r="D566" s="37" t="s">
        <v>161</v>
      </c>
      <c r="E566" s="27" t="s">
        <v>414</v>
      </c>
      <c r="F566" s="49" t="s">
        <v>253</v>
      </c>
      <c r="G566" s="29">
        <f>+H566+I566</f>
        <v>91656.477289999995</v>
      </c>
      <c r="H566" s="29"/>
      <c r="I566" s="29">
        <v>91656.477289999995</v>
      </c>
      <c r="J566" s="29">
        <f>+K566+L566</f>
        <v>134218.85999999999</v>
      </c>
      <c r="K566" s="29"/>
      <c r="L566" s="29">
        <v>134218.85999999999</v>
      </c>
      <c r="M566" s="29">
        <f>+N566+O566</f>
        <v>134218.85999999999</v>
      </c>
      <c r="N566" s="11"/>
      <c r="O566" s="11">
        <v>134218.85999999999</v>
      </c>
    </row>
    <row r="567" spans="1:15" ht="13.6" hidden="1" x14ac:dyDescent="0.25">
      <c r="A567" s="60" t="s">
        <v>61</v>
      </c>
      <c r="B567" s="27">
        <v>700</v>
      </c>
      <c r="C567" s="37" t="s">
        <v>75</v>
      </c>
      <c r="D567" s="37" t="s">
        <v>161</v>
      </c>
      <c r="E567" s="27" t="s">
        <v>414</v>
      </c>
      <c r="F567" s="49" t="s">
        <v>62</v>
      </c>
      <c r="G567" s="29">
        <f t="shared" si="327"/>
        <v>0</v>
      </c>
      <c r="H567" s="29">
        <f t="shared" si="327"/>
        <v>0</v>
      </c>
      <c r="I567" s="29">
        <f t="shared" si="327"/>
        <v>0</v>
      </c>
      <c r="J567" s="29">
        <f t="shared" si="327"/>
        <v>0</v>
      </c>
      <c r="K567" s="29">
        <f t="shared" si="327"/>
        <v>0</v>
      </c>
      <c r="L567" s="29">
        <f t="shared" si="327"/>
        <v>0</v>
      </c>
      <c r="M567" s="29">
        <f t="shared" si="327"/>
        <v>0</v>
      </c>
      <c r="N567" s="11">
        <f t="shared" si="327"/>
        <v>0</v>
      </c>
      <c r="O567" s="11">
        <f t="shared" si="327"/>
        <v>0</v>
      </c>
    </row>
    <row r="568" spans="1:15" ht="13.6" hidden="1" x14ac:dyDescent="0.25">
      <c r="A568" s="60" t="s">
        <v>239</v>
      </c>
      <c r="B568" s="27">
        <v>700</v>
      </c>
      <c r="C568" s="37" t="s">
        <v>75</v>
      </c>
      <c r="D568" s="37" t="s">
        <v>161</v>
      </c>
      <c r="E568" s="27" t="s">
        <v>414</v>
      </c>
      <c r="F568" s="49" t="s">
        <v>240</v>
      </c>
      <c r="G568" s="29">
        <f>+H568+I568</f>
        <v>0</v>
      </c>
      <c r="H568" s="29"/>
      <c r="I568" s="29"/>
      <c r="J568" s="29">
        <f>+K568+L568</f>
        <v>0</v>
      </c>
      <c r="K568" s="29"/>
      <c r="L568" s="29"/>
      <c r="M568" s="29">
        <f>+N568+O568</f>
        <v>0</v>
      </c>
      <c r="N568" s="11"/>
      <c r="O568" s="11"/>
    </row>
    <row r="569" spans="1:15" ht="25.85" x14ac:dyDescent="0.2">
      <c r="A569" s="56" t="s">
        <v>415</v>
      </c>
      <c r="B569" s="10">
        <v>700</v>
      </c>
      <c r="C569" s="33" t="s">
        <v>75</v>
      </c>
      <c r="D569" s="33" t="s">
        <v>161</v>
      </c>
      <c r="E569" s="10" t="s">
        <v>416</v>
      </c>
      <c r="F569" s="59"/>
      <c r="G569" s="18">
        <f t="shared" ref="G569:O570" si="328">+G570</f>
        <v>2446.6821500000001</v>
      </c>
      <c r="H569" s="18">
        <f t="shared" si="328"/>
        <v>2446.6821500000001</v>
      </c>
      <c r="I569" s="18"/>
      <c r="J569" s="18">
        <f t="shared" si="328"/>
        <v>3582.84431</v>
      </c>
      <c r="K569" s="18">
        <f t="shared" si="328"/>
        <v>3582.84431</v>
      </c>
      <c r="L569" s="18">
        <f t="shared" si="328"/>
        <v>0</v>
      </c>
      <c r="M569" s="18">
        <f t="shared" si="328"/>
        <v>3582.84431</v>
      </c>
      <c r="N569" s="25">
        <f t="shared" si="328"/>
        <v>3582.84431</v>
      </c>
      <c r="O569" s="25">
        <f t="shared" si="328"/>
        <v>0</v>
      </c>
    </row>
    <row r="570" spans="1:15" ht="13.6" x14ac:dyDescent="0.25">
      <c r="A570" s="41" t="s">
        <v>41</v>
      </c>
      <c r="B570" s="27">
        <v>700</v>
      </c>
      <c r="C570" s="37" t="s">
        <v>75</v>
      </c>
      <c r="D570" s="37" t="s">
        <v>161</v>
      </c>
      <c r="E570" s="27" t="s">
        <v>416</v>
      </c>
      <c r="F570" s="59" t="s">
        <v>251</v>
      </c>
      <c r="G570" s="29">
        <f t="shared" si="328"/>
        <v>2446.6821500000001</v>
      </c>
      <c r="H570" s="29">
        <f t="shared" si="328"/>
        <v>2446.6821500000001</v>
      </c>
      <c r="I570" s="29">
        <f t="shared" si="328"/>
        <v>0</v>
      </c>
      <c r="J570" s="29">
        <f t="shared" si="328"/>
        <v>3582.84431</v>
      </c>
      <c r="K570" s="29">
        <f t="shared" si="328"/>
        <v>3582.84431</v>
      </c>
      <c r="L570" s="29">
        <f t="shared" si="328"/>
        <v>0</v>
      </c>
      <c r="M570" s="29">
        <f t="shared" si="328"/>
        <v>3582.84431</v>
      </c>
      <c r="N570" s="11">
        <f t="shared" si="328"/>
        <v>3582.84431</v>
      </c>
      <c r="O570" s="11">
        <f t="shared" si="328"/>
        <v>0</v>
      </c>
    </row>
    <row r="571" spans="1:15" ht="27.2" x14ac:dyDescent="0.25">
      <c r="A571" s="60" t="s">
        <v>252</v>
      </c>
      <c r="B571" s="27">
        <v>700</v>
      </c>
      <c r="C571" s="37" t="s">
        <v>75</v>
      </c>
      <c r="D571" s="37" t="s">
        <v>161</v>
      </c>
      <c r="E571" s="27" t="s">
        <v>416</v>
      </c>
      <c r="F571" s="59" t="s">
        <v>253</v>
      </c>
      <c r="G571" s="29">
        <f>+H571+I571</f>
        <v>2446.6821500000001</v>
      </c>
      <c r="H571" s="29">
        <v>2446.6821500000001</v>
      </c>
      <c r="I571" s="29"/>
      <c r="J571" s="29">
        <f>+K571+L571</f>
        <v>3582.84431</v>
      </c>
      <c r="K571" s="29">
        <v>3582.84431</v>
      </c>
      <c r="L571" s="29"/>
      <c r="M571" s="29">
        <f>+N571+O571</f>
        <v>3582.84431</v>
      </c>
      <c r="N571" s="11">
        <v>3582.84431</v>
      </c>
      <c r="O571" s="11"/>
    </row>
    <row r="572" spans="1:15" ht="25.85" x14ac:dyDescent="0.2">
      <c r="A572" s="68" t="s">
        <v>417</v>
      </c>
      <c r="B572" s="10">
        <v>700</v>
      </c>
      <c r="C572" s="33" t="s">
        <v>75</v>
      </c>
      <c r="D572" s="33" t="s">
        <v>161</v>
      </c>
      <c r="E572" s="23" t="s">
        <v>418</v>
      </c>
      <c r="F572" s="73"/>
      <c r="G572" s="18">
        <f t="shared" ref="G572:I572" si="329">+G573+G576+G581</f>
        <v>15009.91577</v>
      </c>
      <c r="H572" s="18">
        <f t="shared" si="329"/>
        <v>390.25781000000001</v>
      </c>
      <c r="I572" s="18">
        <f t="shared" si="329"/>
        <v>14619.65796</v>
      </c>
      <c r="J572" s="18">
        <f t="shared" ref="J572:O572" si="330">+J573+J576+J581</f>
        <v>26197.666830000002</v>
      </c>
      <c r="K572" s="18">
        <f t="shared" si="330"/>
        <v>681.13933999999995</v>
      </c>
      <c r="L572" s="18">
        <f t="shared" si="330"/>
        <v>25516.52749</v>
      </c>
      <c r="M572" s="18">
        <f t="shared" si="330"/>
        <v>26197.666830000002</v>
      </c>
      <c r="N572" s="25">
        <f t="shared" si="330"/>
        <v>681.13933999999995</v>
      </c>
      <c r="O572" s="25">
        <f t="shared" si="330"/>
        <v>25516.52749</v>
      </c>
    </row>
    <row r="573" spans="1:15" x14ac:dyDescent="0.2">
      <c r="A573" s="22" t="s">
        <v>419</v>
      </c>
      <c r="B573" s="10">
        <v>700</v>
      </c>
      <c r="C573" s="33" t="s">
        <v>75</v>
      </c>
      <c r="D573" s="33" t="s">
        <v>161</v>
      </c>
      <c r="E573" s="23" t="s">
        <v>420</v>
      </c>
      <c r="F573" s="73"/>
      <c r="G573" s="18">
        <f>G574</f>
        <v>14619.65796</v>
      </c>
      <c r="H573" s="18">
        <f t="shared" ref="H573:O573" si="331">H574</f>
        <v>0</v>
      </c>
      <c r="I573" s="18">
        <f t="shared" si="331"/>
        <v>14619.65796</v>
      </c>
      <c r="J573" s="18">
        <f>J574</f>
        <v>25516.52749</v>
      </c>
      <c r="K573" s="18">
        <f t="shared" si="331"/>
        <v>0</v>
      </c>
      <c r="L573" s="18">
        <f t="shared" si="331"/>
        <v>25516.52749</v>
      </c>
      <c r="M573" s="18">
        <f>M574</f>
        <v>25516.52749</v>
      </c>
      <c r="N573" s="25">
        <f t="shared" si="331"/>
        <v>0</v>
      </c>
      <c r="O573" s="25">
        <f t="shared" si="331"/>
        <v>25516.52749</v>
      </c>
    </row>
    <row r="574" spans="1:15" ht="13.6" x14ac:dyDescent="0.25">
      <c r="A574" s="40" t="s">
        <v>39</v>
      </c>
      <c r="B574" s="27">
        <v>700</v>
      </c>
      <c r="C574" s="37" t="s">
        <v>75</v>
      </c>
      <c r="D574" s="37" t="s">
        <v>161</v>
      </c>
      <c r="E574" s="48" t="s">
        <v>420</v>
      </c>
      <c r="F574" s="76" t="s">
        <v>78</v>
      </c>
      <c r="G574" s="29">
        <f t="shared" ref="G574:O574" si="332">+G575</f>
        <v>14619.65796</v>
      </c>
      <c r="H574" s="29">
        <f t="shared" si="332"/>
        <v>0</v>
      </c>
      <c r="I574" s="29">
        <f t="shared" si="332"/>
        <v>14619.65796</v>
      </c>
      <c r="J574" s="29">
        <f t="shared" si="332"/>
        <v>25516.52749</v>
      </c>
      <c r="K574" s="29">
        <f t="shared" si="332"/>
        <v>0</v>
      </c>
      <c r="L574" s="29">
        <f t="shared" si="332"/>
        <v>25516.52749</v>
      </c>
      <c r="M574" s="29">
        <f t="shared" si="332"/>
        <v>25516.52749</v>
      </c>
      <c r="N574" s="39">
        <f t="shared" si="332"/>
        <v>0</v>
      </c>
      <c r="O574" s="39">
        <f t="shared" si="332"/>
        <v>25516.52749</v>
      </c>
    </row>
    <row r="575" spans="1:15" ht="13.6" x14ac:dyDescent="0.25">
      <c r="A575" s="40" t="s">
        <v>40</v>
      </c>
      <c r="B575" s="27">
        <v>700</v>
      </c>
      <c r="C575" s="37" t="s">
        <v>75</v>
      </c>
      <c r="D575" s="37" t="s">
        <v>161</v>
      </c>
      <c r="E575" s="48" t="s">
        <v>420</v>
      </c>
      <c r="F575" s="76" t="s">
        <v>79</v>
      </c>
      <c r="G575" s="29">
        <f>+H575+I575</f>
        <v>14619.65796</v>
      </c>
      <c r="H575" s="29"/>
      <c r="I575" s="29">
        <v>14619.65796</v>
      </c>
      <c r="J575" s="29">
        <f>+K575+L575</f>
        <v>25516.52749</v>
      </c>
      <c r="K575" s="29"/>
      <c r="L575" s="29">
        <v>25516.52749</v>
      </c>
      <c r="M575" s="29">
        <f>+N575+O575</f>
        <v>25516.52749</v>
      </c>
      <c r="N575" s="39"/>
      <c r="O575" s="39">
        <v>25516.52749</v>
      </c>
    </row>
    <row r="576" spans="1:15" ht="13.6" x14ac:dyDescent="0.2">
      <c r="A576" s="41" t="s">
        <v>41</v>
      </c>
      <c r="B576" s="10">
        <v>700</v>
      </c>
      <c r="C576" s="33" t="s">
        <v>75</v>
      </c>
      <c r="D576" s="33" t="s">
        <v>161</v>
      </c>
      <c r="E576" s="23" t="s">
        <v>421</v>
      </c>
      <c r="F576" s="73"/>
      <c r="G576" s="18">
        <f t="shared" ref="G576:I576" si="333">+G577+G579</f>
        <v>390.25781000000001</v>
      </c>
      <c r="H576" s="18">
        <f t="shared" si="333"/>
        <v>390.25781000000001</v>
      </c>
      <c r="I576" s="18">
        <f t="shared" si="333"/>
        <v>0</v>
      </c>
      <c r="J576" s="18">
        <f t="shared" ref="J576:O576" si="334">+J577+J579</f>
        <v>681.13933999999995</v>
      </c>
      <c r="K576" s="18">
        <f t="shared" si="334"/>
        <v>681.13933999999995</v>
      </c>
      <c r="L576" s="18">
        <f t="shared" si="334"/>
        <v>0</v>
      </c>
      <c r="M576" s="18">
        <f t="shared" si="334"/>
        <v>681.13933999999995</v>
      </c>
      <c r="N576" s="25">
        <f t="shared" si="334"/>
        <v>681.13933999999995</v>
      </c>
      <c r="O576" s="25">
        <f t="shared" si="334"/>
        <v>0</v>
      </c>
    </row>
    <row r="577" spans="1:15" ht="13.6" x14ac:dyDescent="0.25">
      <c r="A577" s="40" t="s">
        <v>39</v>
      </c>
      <c r="B577" s="27">
        <v>700</v>
      </c>
      <c r="C577" s="37" t="s">
        <v>75</v>
      </c>
      <c r="D577" s="37" t="s">
        <v>161</v>
      </c>
      <c r="E577" s="48" t="s">
        <v>421</v>
      </c>
      <c r="F577" s="76" t="s">
        <v>78</v>
      </c>
      <c r="G577" s="29">
        <f t="shared" ref="G577:O577" si="335">+G578</f>
        <v>390.25781000000001</v>
      </c>
      <c r="H577" s="29">
        <f t="shared" si="335"/>
        <v>390.25781000000001</v>
      </c>
      <c r="I577" s="29">
        <f t="shared" si="335"/>
        <v>0</v>
      </c>
      <c r="J577" s="29">
        <f t="shared" si="335"/>
        <v>681.13933999999995</v>
      </c>
      <c r="K577" s="29">
        <f t="shared" si="335"/>
        <v>681.13933999999995</v>
      </c>
      <c r="L577" s="29">
        <f t="shared" si="335"/>
        <v>0</v>
      </c>
      <c r="M577" s="29">
        <f t="shared" si="335"/>
        <v>681.13933999999995</v>
      </c>
      <c r="N577" s="39">
        <f t="shared" si="335"/>
        <v>681.13933999999995</v>
      </c>
      <c r="O577" s="39">
        <f t="shared" si="335"/>
        <v>0</v>
      </c>
    </row>
    <row r="578" spans="1:15" ht="13.6" x14ac:dyDescent="0.25">
      <c r="A578" s="40" t="s">
        <v>40</v>
      </c>
      <c r="B578" s="27">
        <v>700</v>
      </c>
      <c r="C578" s="37" t="s">
        <v>75</v>
      </c>
      <c r="D578" s="37" t="s">
        <v>161</v>
      </c>
      <c r="E578" s="48" t="s">
        <v>421</v>
      </c>
      <c r="F578" s="76" t="s">
        <v>79</v>
      </c>
      <c r="G578" s="29">
        <f>+H578+I578</f>
        <v>390.25781000000001</v>
      </c>
      <c r="H578" s="29">
        <v>390.25781000000001</v>
      </c>
      <c r="I578" s="29"/>
      <c r="J578" s="29">
        <f>+K578+L578</f>
        <v>681.13933999999995</v>
      </c>
      <c r="K578" s="29">
        <v>681.13933999999995</v>
      </c>
      <c r="L578" s="29"/>
      <c r="M578" s="29">
        <f>+N578+O578</f>
        <v>681.13933999999995</v>
      </c>
      <c r="N578" s="39">
        <v>681.13933999999995</v>
      </c>
      <c r="O578" s="39"/>
    </row>
    <row r="579" spans="1:15" ht="13.6" hidden="1" x14ac:dyDescent="0.25">
      <c r="A579" s="41" t="s">
        <v>41</v>
      </c>
      <c r="B579" s="27">
        <v>700</v>
      </c>
      <c r="C579" s="37" t="s">
        <v>75</v>
      </c>
      <c r="D579" s="37" t="s">
        <v>161</v>
      </c>
      <c r="E579" s="48" t="s">
        <v>422</v>
      </c>
      <c r="F579" s="76" t="s">
        <v>251</v>
      </c>
      <c r="G579" s="29">
        <f t="shared" ref="G579:O579" si="336">+G580</f>
        <v>0</v>
      </c>
      <c r="H579" s="29">
        <f t="shared" si="336"/>
        <v>0</v>
      </c>
      <c r="I579" s="29">
        <f t="shared" si="336"/>
        <v>0</v>
      </c>
      <c r="J579" s="29">
        <f t="shared" si="336"/>
        <v>0</v>
      </c>
      <c r="K579" s="29">
        <f t="shared" si="336"/>
        <v>0</v>
      </c>
      <c r="L579" s="29">
        <f t="shared" si="336"/>
        <v>0</v>
      </c>
      <c r="M579" s="29">
        <f t="shared" si="336"/>
        <v>0</v>
      </c>
      <c r="N579" s="39">
        <f t="shared" si="336"/>
        <v>0</v>
      </c>
      <c r="O579" s="39">
        <f t="shared" si="336"/>
        <v>0</v>
      </c>
    </row>
    <row r="580" spans="1:15" ht="27.2" hidden="1" x14ac:dyDescent="0.25">
      <c r="A580" s="60" t="s">
        <v>252</v>
      </c>
      <c r="B580" s="27">
        <v>700</v>
      </c>
      <c r="C580" s="37" t="s">
        <v>75</v>
      </c>
      <c r="D580" s="37" t="s">
        <v>161</v>
      </c>
      <c r="E580" s="48" t="s">
        <v>422</v>
      </c>
      <c r="F580" s="76" t="s">
        <v>253</v>
      </c>
      <c r="G580" s="29">
        <f>+H580+I580</f>
        <v>0</v>
      </c>
      <c r="H580" s="29"/>
      <c r="I580" s="29"/>
      <c r="J580" s="29">
        <f>+K580+L580</f>
        <v>0</v>
      </c>
      <c r="K580" s="29"/>
      <c r="L580" s="29"/>
      <c r="M580" s="29">
        <f>+N580+O580</f>
        <v>0</v>
      </c>
      <c r="N580" s="39"/>
      <c r="O580" s="39"/>
    </row>
    <row r="581" spans="1:15" ht="25.85" hidden="1" x14ac:dyDescent="0.2">
      <c r="A581" s="68" t="s">
        <v>423</v>
      </c>
      <c r="B581" s="10">
        <v>700</v>
      </c>
      <c r="C581" s="33" t="s">
        <v>75</v>
      </c>
      <c r="D581" s="33" t="s">
        <v>161</v>
      </c>
      <c r="E581" s="23" t="s">
        <v>424</v>
      </c>
      <c r="F581" s="73"/>
      <c r="G581" s="18">
        <f>+G582+G584</f>
        <v>0</v>
      </c>
      <c r="H581" s="18">
        <f t="shared" ref="H581:I581" si="337">+H582+H584</f>
        <v>0</v>
      </c>
      <c r="I581" s="18">
        <f t="shared" si="337"/>
        <v>0</v>
      </c>
      <c r="J581" s="18">
        <f>+J582+J584</f>
        <v>0</v>
      </c>
      <c r="K581" s="18">
        <f t="shared" ref="K581:L581" si="338">+K582+K584</f>
        <v>0</v>
      </c>
      <c r="L581" s="18">
        <f t="shared" si="338"/>
        <v>0</v>
      </c>
      <c r="M581" s="18">
        <f>+M582+M584</f>
        <v>0</v>
      </c>
      <c r="N581" s="25">
        <f t="shared" ref="N581:O581" si="339">+N582+N584</f>
        <v>0</v>
      </c>
      <c r="O581" s="25">
        <f t="shared" si="339"/>
        <v>0</v>
      </c>
    </row>
    <row r="582" spans="1:15" ht="13.6" hidden="1" x14ac:dyDescent="0.25">
      <c r="A582" s="40" t="s">
        <v>39</v>
      </c>
      <c r="B582" s="27">
        <v>700</v>
      </c>
      <c r="C582" s="37" t="s">
        <v>75</v>
      </c>
      <c r="D582" s="37" t="s">
        <v>161</v>
      </c>
      <c r="E582" s="48" t="s">
        <v>424</v>
      </c>
      <c r="F582" s="76" t="s">
        <v>78</v>
      </c>
      <c r="G582" s="29">
        <f t="shared" ref="G582:O582" si="340">+G583</f>
        <v>0</v>
      </c>
      <c r="H582" s="29">
        <f t="shared" si="340"/>
        <v>0</v>
      </c>
      <c r="I582" s="29">
        <f t="shared" si="340"/>
        <v>0</v>
      </c>
      <c r="J582" s="29">
        <f t="shared" si="340"/>
        <v>0</v>
      </c>
      <c r="K582" s="29">
        <f t="shared" si="340"/>
        <v>0</v>
      </c>
      <c r="L582" s="29">
        <f t="shared" si="340"/>
        <v>0</v>
      </c>
      <c r="M582" s="29">
        <f t="shared" si="340"/>
        <v>0</v>
      </c>
      <c r="N582" s="39">
        <f t="shared" si="340"/>
        <v>0</v>
      </c>
      <c r="O582" s="39">
        <f t="shared" si="340"/>
        <v>0</v>
      </c>
    </row>
    <row r="583" spans="1:15" ht="13.6" hidden="1" x14ac:dyDescent="0.25">
      <c r="A583" s="40" t="s">
        <v>40</v>
      </c>
      <c r="B583" s="27">
        <v>700</v>
      </c>
      <c r="C583" s="37" t="s">
        <v>75</v>
      </c>
      <c r="D583" s="37" t="s">
        <v>161</v>
      </c>
      <c r="E583" s="48" t="s">
        <v>424</v>
      </c>
      <c r="F583" s="76" t="s">
        <v>79</v>
      </c>
      <c r="G583" s="29">
        <f>+H583+I583</f>
        <v>0</v>
      </c>
      <c r="H583" s="29"/>
      <c r="I583" s="29"/>
      <c r="J583" s="29">
        <f>+K583+L583</f>
        <v>0</v>
      </c>
      <c r="K583" s="29"/>
      <c r="L583" s="29"/>
      <c r="M583" s="29">
        <f>+N583+O583</f>
        <v>0</v>
      </c>
      <c r="N583" s="11"/>
      <c r="O583" s="11"/>
    </row>
    <row r="584" spans="1:15" ht="13.6" hidden="1" x14ac:dyDescent="0.25">
      <c r="A584" s="41" t="s">
        <v>41</v>
      </c>
      <c r="B584" s="27">
        <v>700</v>
      </c>
      <c r="C584" s="37" t="s">
        <v>75</v>
      </c>
      <c r="D584" s="37" t="s">
        <v>161</v>
      </c>
      <c r="E584" s="48" t="s">
        <v>424</v>
      </c>
      <c r="F584" s="76" t="s">
        <v>251</v>
      </c>
      <c r="G584" s="29">
        <f t="shared" ref="G584:O584" si="341">+G585</f>
        <v>0</v>
      </c>
      <c r="H584" s="29">
        <f t="shared" si="341"/>
        <v>0</v>
      </c>
      <c r="I584" s="29">
        <f t="shared" si="341"/>
        <v>0</v>
      </c>
      <c r="J584" s="29">
        <f t="shared" si="341"/>
        <v>0</v>
      </c>
      <c r="K584" s="29">
        <f t="shared" si="341"/>
        <v>0</v>
      </c>
      <c r="L584" s="29">
        <f t="shared" si="341"/>
        <v>0</v>
      </c>
      <c r="M584" s="29">
        <f t="shared" si="341"/>
        <v>0</v>
      </c>
      <c r="N584" s="39">
        <f t="shared" si="341"/>
        <v>0</v>
      </c>
      <c r="O584" s="39">
        <f t="shared" si="341"/>
        <v>0</v>
      </c>
    </row>
    <row r="585" spans="1:15" ht="27.2" hidden="1" x14ac:dyDescent="0.25">
      <c r="A585" s="60" t="s">
        <v>252</v>
      </c>
      <c r="B585" s="27">
        <v>700</v>
      </c>
      <c r="C585" s="37" t="s">
        <v>75</v>
      </c>
      <c r="D585" s="37" t="s">
        <v>161</v>
      </c>
      <c r="E585" s="48" t="s">
        <v>424</v>
      </c>
      <c r="F585" s="76" t="s">
        <v>253</v>
      </c>
      <c r="G585" s="29">
        <f>+H585+I585</f>
        <v>0</v>
      </c>
      <c r="H585" s="29"/>
      <c r="I585" s="29"/>
      <c r="J585" s="29">
        <f>+K585+L585</f>
        <v>0</v>
      </c>
      <c r="K585" s="29"/>
      <c r="L585" s="29"/>
      <c r="M585" s="29">
        <f>+N585+O585</f>
        <v>0</v>
      </c>
      <c r="N585" s="11"/>
      <c r="O585" s="11"/>
    </row>
    <row r="586" spans="1:15" ht="25.85" hidden="1" x14ac:dyDescent="0.2">
      <c r="A586" s="68" t="s">
        <v>425</v>
      </c>
      <c r="B586" s="10">
        <v>700</v>
      </c>
      <c r="C586" s="33" t="s">
        <v>75</v>
      </c>
      <c r="D586" s="33" t="s">
        <v>161</v>
      </c>
      <c r="E586" s="23" t="s">
        <v>426</v>
      </c>
      <c r="F586" s="73"/>
      <c r="G586" s="18">
        <f>+G590+G593+G587</f>
        <v>0</v>
      </c>
      <c r="H586" s="18">
        <f t="shared" ref="H586:O586" si="342">+H590+H593+H587</f>
        <v>0</v>
      </c>
      <c r="I586" s="18">
        <f t="shared" si="342"/>
        <v>0</v>
      </c>
      <c r="J586" s="18">
        <f t="shared" si="342"/>
        <v>0</v>
      </c>
      <c r="K586" s="18">
        <f t="shared" si="342"/>
        <v>0</v>
      </c>
      <c r="L586" s="18">
        <f t="shared" si="342"/>
        <v>0</v>
      </c>
      <c r="M586" s="18">
        <f t="shared" si="342"/>
        <v>0</v>
      </c>
      <c r="N586" s="25">
        <f>+N590+N593+N587</f>
        <v>0</v>
      </c>
      <c r="O586" s="25">
        <f t="shared" si="342"/>
        <v>0</v>
      </c>
    </row>
    <row r="587" spans="1:15" hidden="1" x14ac:dyDescent="0.2">
      <c r="A587" s="68" t="s">
        <v>396</v>
      </c>
      <c r="B587" s="10">
        <v>700</v>
      </c>
      <c r="C587" s="33" t="s">
        <v>75</v>
      </c>
      <c r="D587" s="33" t="s">
        <v>161</v>
      </c>
      <c r="E587" s="23" t="s">
        <v>427</v>
      </c>
      <c r="F587" s="73"/>
      <c r="G587" s="18">
        <f t="shared" ref="G587:O588" si="343">+G588</f>
        <v>0</v>
      </c>
      <c r="H587" s="18">
        <f t="shared" ref="H587:O587" si="344">+H588</f>
        <v>0</v>
      </c>
      <c r="I587" s="18">
        <f t="shared" si="344"/>
        <v>0</v>
      </c>
      <c r="J587" s="18">
        <f t="shared" si="344"/>
        <v>0</v>
      </c>
      <c r="K587" s="18">
        <f t="shared" si="344"/>
        <v>0</v>
      </c>
      <c r="L587" s="18">
        <f t="shared" si="344"/>
        <v>0</v>
      </c>
      <c r="M587" s="18">
        <f t="shared" si="344"/>
        <v>0</v>
      </c>
      <c r="N587" s="25">
        <f t="shared" si="344"/>
        <v>0</v>
      </c>
      <c r="O587" s="25">
        <f t="shared" si="344"/>
        <v>0</v>
      </c>
    </row>
    <row r="588" spans="1:15" ht="13.6" hidden="1" x14ac:dyDescent="0.25">
      <c r="A588" s="63" t="s">
        <v>272</v>
      </c>
      <c r="B588" s="27">
        <v>700</v>
      </c>
      <c r="C588" s="37" t="s">
        <v>75</v>
      </c>
      <c r="D588" s="37" t="s">
        <v>161</v>
      </c>
      <c r="E588" s="48" t="s">
        <v>427</v>
      </c>
      <c r="F588" s="76" t="s">
        <v>273</v>
      </c>
      <c r="G588" s="29">
        <f t="shared" si="343"/>
        <v>0</v>
      </c>
      <c r="H588" s="29">
        <f t="shared" si="343"/>
        <v>0</v>
      </c>
      <c r="I588" s="29">
        <f t="shared" si="343"/>
        <v>0</v>
      </c>
      <c r="J588" s="29">
        <f t="shared" si="343"/>
        <v>0</v>
      </c>
      <c r="K588" s="29">
        <f t="shared" si="343"/>
        <v>0</v>
      </c>
      <c r="L588" s="29">
        <f t="shared" si="343"/>
        <v>0</v>
      </c>
      <c r="M588" s="29">
        <f t="shared" si="343"/>
        <v>0</v>
      </c>
      <c r="N588" s="39">
        <f t="shared" si="343"/>
        <v>0</v>
      </c>
      <c r="O588" s="39">
        <f t="shared" si="343"/>
        <v>0</v>
      </c>
    </row>
    <row r="589" spans="1:15" ht="13.6" hidden="1" x14ac:dyDescent="0.25">
      <c r="A589" s="63" t="s">
        <v>274</v>
      </c>
      <c r="B589" s="27">
        <v>700</v>
      </c>
      <c r="C589" s="37" t="s">
        <v>75</v>
      </c>
      <c r="D589" s="37" t="s">
        <v>161</v>
      </c>
      <c r="E589" s="48" t="s">
        <v>427</v>
      </c>
      <c r="F589" s="76" t="s">
        <v>275</v>
      </c>
      <c r="G589" s="29">
        <f>+H589+I589</f>
        <v>0</v>
      </c>
      <c r="H589" s="29"/>
      <c r="I589" s="29"/>
      <c r="J589" s="29">
        <f>+K589+L589</f>
        <v>0</v>
      </c>
      <c r="K589" s="29"/>
      <c r="L589" s="29"/>
      <c r="M589" s="29">
        <f>+N589+O589</f>
        <v>0</v>
      </c>
      <c r="N589" s="11"/>
      <c r="O589" s="11"/>
    </row>
    <row r="590" spans="1:15" ht="25.85" hidden="1" x14ac:dyDescent="0.2">
      <c r="A590" s="68" t="s">
        <v>401</v>
      </c>
      <c r="B590" s="10">
        <v>700</v>
      </c>
      <c r="C590" s="33" t="s">
        <v>75</v>
      </c>
      <c r="D590" s="33" t="s">
        <v>161</v>
      </c>
      <c r="E590" s="23" t="s">
        <v>428</v>
      </c>
      <c r="F590" s="73"/>
      <c r="G590" s="18">
        <f t="shared" ref="G590:O591" si="345">+G591</f>
        <v>0</v>
      </c>
      <c r="H590" s="18">
        <f t="shared" si="345"/>
        <v>0</v>
      </c>
      <c r="I590" s="18">
        <f t="shared" si="345"/>
        <v>0</v>
      </c>
      <c r="J590" s="18">
        <f t="shared" si="345"/>
        <v>0</v>
      </c>
      <c r="K590" s="18">
        <f t="shared" si="345"/>
        <v>0</v>
      </c>
      <c r="L590" s="18">
        <f t="shared" si="345"/>
        <v>0</v>
      </c>
      <c r="M590" s="18">
        <f t="shared" si="345"/>
        <v>0</v>
      </c>
      <c r="N590" s="25">
        <f t="shared" si="345"/>
        <v>0</v>
      </c>
      <c r="O590" s="25">
        <f t="shared" si="345"/>
        <v>0</v>
      </c>
    </row>
    <row r="591" spans="1:15" ht="13.6" hidden="1" x14ac:dyDescent="0.25">
      <c r="A591" s="70" t="s">
        <v>272</v>
      </c>
      <c r="B591" s="27">
        <v>700</v>
      </c>
      <c r="C591" s="37" t="s">
        <v>75</v>
      </c>
      <c r="D591" s="37" t="s">
        <v>161</v>
      </c>
      <c r="E591" s="48" t="s">
        <v>428</v>
      </c>
      <c r="F591" s="76" t="s">
        <v>273</v>
      </c>
      <c r="G591" s="29">
        <f t="shared" si="345"/>
        <v>0</v>
      </c>
      <c r="H591" s="29">
        <f t="shared" si="345"/>
        <v>0</v>
      </c>
      <c r="I591" s="29">
        <f t="shared" si="345"/>
        <v>0</v>
      </c>
      <c r="J591" s="29">
        <f t="shared" si="345"/>
        <v>0</v>
      </c>
      <c r="K591" s="29">
        <f t="shared" si="345"/>
        <v>0</v>
      </c>
      <c r="L591" s="29">
        <f t="shared" si="345"/>
        <v>0</v>
      </c>
      <c r="M591" s="29">
        <f t="shared" si="345"/>
        <v>0</v>
      </c>
      <c r="N591" s="39">
        <f t="shared" si="345"/>
        <v>0</v>
      </c>
      <c r="O591" s="39">
        <f t="shared" si="345"/>
        <v>0</v>
      </c>
    </row>
    <row r="592" spans="1:15" ht="13.6" hidden="1" x14ac:dyDescent="0.25">
      <c r="A592" s="71" t="s">
        <v>274</v>
      </c>
      <c r="B592" s="27">
        <v>700</v>
      </c>
      <c r="C592" s="37" t="s">
        <v>75</v>
      </c>
      <c r="D592" s="37" t="s">
        <v>161</v>
      </c>
      <c r="E592" s="48" t="s">
        <v>428</v>
      </c>
      <c r="F592" s="76" t="s">
        <v>275</v>
      </c>
      <c r="G592" s="29">
        <f>+H592+I592</f>
        <v>0</v>
      </c>
      <c r="H592" s="29"/>
      <c r="I592" s="29"/>
      <c r="J592" s="29">
        <f>+K592+L592</f>
        <v>0</v>
      </c>
      <c r="K592" s="29"/>
      <c r="L592" s="29"/>
      <c r="M592" s="29">
        <f>+N592+O592</f>
        <v>0</v>
      </c>
      <c r="N592" s="11"/>
      <c r="O592" s="11"/>
    </row>
    <row r="593" spans="1:15" ht="25.85" hidden="1" x14ac:dyDescent="0.2">
      <c r="A593" s="68" t="s">
        <v>429</v>
      </c>
      <c r="B593" s="10">
        <v>700</v>
      </c>
      <c r="C593" s="33" t="s">
        <v>75</v>
      </c>
      <c r="D593" s="33" t="s">
        <v>161</v>
      </c>
      <c r="E593" s="23" t="s">
        <v>430</v>
      </c>
      <c r="F593" s="73"/>
      <c r="G593" s="18">
        <f t="shared" ref="G593:O594" si="346">+G594</f>
        <v>0</v>
      </c>
      <c r="H593" s="18">
        <f t="shared" si="346"/>
        <v>0</v>
      </c>
      <c r="I593" s="18">
        <f t="shared" si="346"/>
        <v>0</v>
      </c>
      <c r="J593" s="18">
        <f t="shared" si="346"/>
        <v>0</v>
      </c>
      <c r="K593" s="18">
        <f t="shared" si="346"/>
        <v>0</v>
      </c>
      <c r="L593" s="18">
        <f t="shared" si="346"/>
        <v>0</v>
      </c>
      <c r="M593" s="18">
        <f t="shared" si="346"/>
        <v>0</v>
      </c>
      <c r="N593" s="25">
        <f t="shared" si="346"/>
        <v>0</v>
      </c>
      <c r="O593" s="25">
        <f t="shared" si="346"/>
        <v>0</v>
      </c>
    </row>
    <row r="594" spans="1:15" ht="13.6" hidden="1" x14ac:dyDescent="0.25">
      <c r="A594" s="70" t="s">
        <v>272</v>
      </c>
      <c r="B594" s="27">
        <v>700</v>
      </c>
      <c r="C594" s="37" t="s">
        <v>75</v>
      </c>
      <c r="D594" s="37" t="s">
        <v>161</v>
      </c>
      <c r="E594" s="48" t="s">
        <v>430</v>
      </c>
      <c r="F594" s="76" t="s">
        <v>273</v>
      </c>
      <c r="G594" s="29">
        <f t="shared" si="346"/>
        <v>0</v>
      </c>
      <c r="H594" s="29">
        <f t="shared" si="346"/>
        <v>0</v>
      </c>
      <c r="I594" s="29">
        <f t="shared" si="346"/>
        <v>0</v>
      </c>
      <c r="J594" s="29">
        <f t="shared" si="346"/>
        <v>0</v>
      </c>
      <c r="K594" s="29">
        <f t="shared" si="346"/>
        <v>0</v>
      </c>
      <c r="L594" s="29">
        <f t="shared" si="346"/>
        <v>0</v>
      </c>
      <c r="M594" s="29">
        <f t="shared" si="346"/>
        <v>0</v>
      </c>
      <c r="N594" s="39">
        <f t="shared" si="346"/>
        <v>0</v>
      </c>
      <c r="O594" s="39">
        <f t="shared" si="346"/>
        <v>0</v>
      </c>
    </row>
    <row r="595" spans="1:15" ht="13.6" hidden="1" x14ac:dyDescent="0.25">
      <c r="A595" s="71" t="s">
        <v>274</v>
      </c>
      <c r="B595" s="27">
        <v>700</v>
      </c>
      <c r="C595" s="37" t="s">
        <v>75</v>
      </c>
      <c r="D595" s="37" t="s">
        <v>161</v>
      </c>
      <c r="E595" s="48" t="s">
        <v>430</v>
      </c>
      <c r="F595" s="76" t="s">
        <v>275</v>
      </c>
      <c r="G595" s="29">
        <f>+H595+I595</f>
        <v>0</v>
      </c>
      <c r="H595" s="29"/>
      <c r="I595" s="29"/>
      <c r="J595" s="29">
        <f>+K595+L595</f>
        <v>0</v>
      </c>
      <c r="K595" s="29"/>
      <c r="L595" s="29"/>
      <c r="M595" s="29">
        <f>+N595+O595</f>
        <v>0</v>
      </c>
      <c r="N595" s="11"/>
      <c r="O595" s="11"/>
    </row>
    <row r="596" spans="1:15" ht="13.6" hidden="1" x14ac:dyDescent="0.25">
      <c r="A596" s="68" t="s">
        <v>431</v>
      </c>
      <c r="B596" s="10">
        <v>700</v>
      </c>
      <c r="C596" s="33" t="s">
        <v>75</v>
      </c>
      <c r="D596" s="33" t="s">
        <v>161</v>
      </c>
      <c r="E596" s="42" t="s">
        <v>432</v>
      </c>
      <c r="F596" s="49"/>
      <c r="G596" s="18">
        <f t="shared" ref="G596:O605" si="347">+G597</f>
        <v>0</v>
      </c>
      <c r="H596" s="18">
        <f t="shared" si="347"/>
        <v>0</v>
      </c>
      <c r="I596" s="18">
        <f t="shared" si="347"/>
        <v>0</v>
      </c>
      <c r="J596" s="18">
        <f t="shared" si="347"/>
        <v>0</v>
      </c>
      <c r="K596" s="18">
        <f t="shared" si="347"/>
        <v>0</v>
      </c>
      <c r="L596" s="18">
        <f t="shared" si="347"/>
        <v>0</v>
      </c>
      <c r="M596" s="18">
        <f t="shared" si="347"/>
        <v>0</v>
      </c>
      <c r="N596" s="25">
        <f t="shared" si="347"/>
        <v>0</v>
      </c>
      <c r="O596" s="25">
        <f t="shared" si="347"/>
        <v>0</v>
      </c>
    </row>
    <row r="597" spans="1:15" ht="13.6" hidden="1" x14ac:dyDescent="0.25">
      <c r="A597" s="68" t="s">
        <v>433</v>
      </c>
      <c r="B597" s="10">
        <v>700</v>
      </c>
      <c r="C597" s="33" t="s">
        <v>75</v>
      </c>
      <c r="D597" s="33" t="s">
        <v>161</v>
      </c>
      <c r="E597" s="42" t="s">
        <v>434</v>
      </c>
      <c r="F597" s="49"/>
      <c r="G597" s="18">
        <f t="shared" ref="G597:I597" si="348">+G598+G601+G604</f>
        <v>0</v>
      </c>
      <c r="H597" s="18">
        <f t="shared" si="348"/>
        <v>0</v>
      </c>
      <c r="I597" s="18">
        <f t="shared" si="348"/>
        <v>0</v>
      </c>
      <c r="J597" s="18">
        <f t="shared" ref="J597:O597" si="349">+J598+J601+J604</f>
        <v>0</v>
      </c>
      <c r="K597" s="18">
        <f t="shared" si="349"/>
        <v>0</v>
      </c>
      <c r="L597" s="18">
        <f t="shared" si="349"/>
        <v>0</v>
      </c>
      <c r="M597" s="18">
        <f t="shared" si="349"/>
        <v>0</v>
      </c>
      <c r="N597" s="25">
        <f t="shared" si="349"/>
        <v>0</v>
      </c>
      <c r="O597" s="25">
        <f t="shared" si="349"/>
        <v>0</v>
      </c>
    </row>
    <row r="598" spans="1:15" ht="13.6" hidden="1" x14ac:dyDescent="0.25">
      <c r="A598" s="68" t="s">
        <v>435</v>
      </c>
      <c r="B598" s="10">
        <v>700</v>
      </c>
      <c r="C598" s="33" t="s">
        <v>75</v>
      </c>
      <c r="D598" s="33" t="s">
        <v>161</v>
      </c>
      <c r="E598" s="42" t="s">
        <v>436</v>
      </c>
      <c r="F598" s="49"/>
      <c r="G598" s="18">
        <f t="shared" si="347"/>
        <v>0</v>
      </c>
      <c r="H598" s="18">
        <f t="shared" si="347"/>
        <v>0</v>
      </c>
      <c r="I598" s="18">
        <f t="shared" si="347"/>
        <v>0</v>
      </c>
      <c r="J598" s="18">
        <f t="shared" si="347"/>
        <v>0</v>
      </c>
      <c r="K598" s="18">
        <f t="shared" si="347"/>
        <v>0</v>
      </c>
      <c r="L598" s="18">
        <f t="shared" si="347"/>
        <v>0</v>
      </c>
      <c r="M598" s="18">
        <f t="shared" si="347"/>
        <v>0</v>
      </c>
      <c r="N598" s="25">
        <f t="shared" si="347"/>
        <v>0</v>
      </c>
      <c r="O598" s="25">
        <f t="shared" si="347"/>
        <v>0</v>
      </c>
    </row>
    <row r="599" spans="1:15" ht="13.6" hidden="1" x14ac:dyDescent="0.25">
      <c r="A599" s="40" t="s">
        <v>39</v>
      </c>
      <c r="B599" s="27">
        <v>700</v>
      </c>
      <c r="C599" s="37" t="s">
        <v>75</v>
      </c>
      <c r="D599" s="37" t="s">
        <v>161</v>
      </c>
      <c r="E599" s="45" t="s">
        <v>436</v>
      </c>
      <c r="F599" s="49" t="s">
        <v>78</v>
      </c>
      <c r="G599" s="29">
        <f t="shared" si="347"/>
        <v>0</v>
      </c>
      <c r="H599" s="29">
        <f t="shared" si="347"/>
        <v>0</v>
      </c>
      <c r="I599" s="29">
        <f t="shared" si="347"/>
        <v>0</v>
      </c>
      <c r="J599" s="29">
        <f t="shared" si="347"/>
        <v>0</v>
      </c>
      <c r="K599" s="29">
        <f t="shared" si="347"/>
        <v>0</v>
      </c>
      <c r="L599" s="29">
        <f t="shared" si="347"/>
        <v>0</v>
      </c>
      <c r="M599" s="29">
        <f t="shared" si="347"/>
        <v>0</v>
      </c>
      <c r="N599" s="39">
        <f t="shared" si="347"/>
        <v>0</v>
      </c>
      <c r="O599" s="39">
        <f t="shared" si="347"/>
        <v>0</v>
      </c>
    </row>
    <row r="600" spans="1:15" ht="13.6" hidden="1" x14ac:dyDescent="0.25">
      <c r="A600" s="40" t="s">
        <v>40</v>
      </c>
      <c r="B600" s="27">
        <v>700</v>
      </c>
      <c r="C600" s="37" t="s">
        <v>75</v>
      </c>
      <c r="D600" s="37" t="s">
        <v>161</v>
      </c>
      <c r="E600" s="45" t="s">
        <v>436</v>
      </c>
      <c r="F600" s="49" t="s">
        <v>79</v>
      </c>
      <c r="G600" s="29">
        <f>+H600+I600</f>
        <v>0</v>
      </c>
      <c r="H600" s="29"/>
      <c r="I600" s="29"/>
      <c r="J600" s="29">
        <f>+K600+L600</f>
        <v>0</v>
      </c>
      <c r="K600" s="29"/>
      <c r="L600" s="29"/>
      <c r="M600" s="29">
        <f>+N600+O600</f>
        <v>0</v>
      </c>
      <c r="N600" s="11"/>
      <c r="O600" s="11"/>
    </row>
    <row r="601" spans="1:15" ht="13.6" hidden="1" x14ac:dyDescent="0.25">
      <c r="A601" s="22" t="s">
        <v>437</v>
      </c>
      <c r="B601" s="10">
        <v>700</v>
      </c>
      <c r="C601" s="33" t="s">
        <v>75</v>
      </c>
      <c r="D601" s="33" t="s">
        <v>161</v>
      </c>
      <c r="E601" s="42" t="s">
        <v>438</v>
      </c>
      <c r="F601" s="49"/>
      <c r="G601" s="18">
        <f t="shared" si="347"/>
        <v>0</v>
      </c>
      <c r="H601" s="18">
        <f t="shared" si="347"/>
        <v>0</v>
      </c>
      <c r="I601" s="18">
        <f t="shared" si="347"/>
        <v>0</v>
      </c>
      <c r="J601" s="18">
        <f t="shared" si="347"/>
        <v>0</v>
      </c>
      <c r="K601" s="18">
        <f t="shared" si="347"/>
        <v>0</v>
      </c>
      <c r="L601" s="18">
        <f t="shared" si="347"/>
        <v>0</v>
      </c>
      <c r="M601" s="18">
        <f t="shared" si="347"/>
        <v>0</v>
      </c>
      <c r="N601" s="25">
        <f t="shared" si="347"/>
        <v>0</v>
      </c>
      <c r="O601" s="25">
        <f t="shared" si="347"/>
        <v>0</v>
      </c>
    </row>
    <row r="602" spans="1:15" ht="13.6" hidden="1" x14ac:dyDescent="0.25">
      <c r="A602" s="70" t="s">
        <v>272</v>
      </c>
      <c r="B602" s="27">
        <v>700</v>
      </c>
      <c r="C602" s="37" t="s">
        <v>75</v>
      </c>
      <c r="D602" s="37" t="s">
        <v>161</v>
      </c>
      <c r="E602" s="45" t="s">
        <v>438</v>
      </c>
      <c r="F602" s="49" t="s">
        <v>273</v>
      </c>
      <c r="G602" s="29">
        <f t="shared" si="347"/>
        <v>0</v>
      </c>
      <c r="H602" s="29">
        <f t="shared" si="347"/>
        <v>0</v>
      </c>
      <c r="I602" s="29">
        <f t="shared" si="347"/>
        <v>0</v>
      </c>
      <c r="J602" s="29">
        <f t="shared" si="347"/>
        <v>0</v>
      </c>
      <c r="K602" s="29">
        <f t="shared" si="347"/>
        <v>0</v>
      </c>
      <c r="L602" s="29">
        <f t="shared" si="347"/>
        <v>0</v>
      </c>
      <c r="M602" s="29">
        <f t="shared" si="347"/>
        <v>0</v>
      </c>
      <c r="N602" s="39">
        <f t="shared" si="347"/>
        <v>0</v>
      </c>
      <c r="O602" s="39">
        <f t="shared" si="347"/>
        <v>0</v>
      </c>
    </row>
    <row r="603" spans="1:15" ht="13.6" hidden="1" x14ac:dyDescent="0.25">
      <c r="A603" s="71" t="s">
        <v>274</v>
      </c>
      <c r="B603" s="27">
        <v>700</v>
      </c>
      <c r="C603" s="37" t="s">
        <v>75</v>
      </c>
      <c r="D603" s="37" t="s">
        <v>161</v>
      </c>
      <c r="E603" s="45" t="s">
        <v>438</v>
      </c>
      <c r="F603" s="49" t="s">
        <v>275</v>
      </c>
      <c r="G603" s="29">
        <f>+H603+I603</f>
        <v>0</v>
      </c>
      <c r="H603" s="29"/>
      <c r="I603" s="29"/>
      <c r="J603" s="29">
        <f>+K603+L603</f>
        <v>0</v>
      </c>
      <c r="K603" s="29"/>
      <c r="L603" s="29"/>
      <c r="M603" s="29">
        <f>+N603+O603</f>
        <v>0</v>
      </c>
      <c r="N603" s="11"/>
      <c r="O603" s="11"/>
    </row>
    <row r="604" spans="1:15" ht="25.85" hidden="1" x14ac:dyDescent="0.25">
      <c r="A604" s="22" t="s">
        <v>439</v>
      </c>
      <c r="B604" s="10">
        <v>700</v>
      </c>
      <c r="C604" s="33" t="s">
        <v>75</v>
      </c>
      <c r="D604" s="33" t="s">
        <v>161</v>
      </c>
      <c r="E604" s="42" t="s">
        <v>440</v>
      </c>
      <c r="F604" s="49"/>
      <c r="G604" s="29">
        <f t="shared" si="347"/>
        <v>0</v>
      </c>
      <c r="H604" s="29">
        <f t="shared" si="347"/>
        <v>0</v>
      </c>
      <c r="I604" s="29">
        <f t="shared" si="347"/>
        <v>0</v>
      </c>
      <c r="J604" s="29">
        <f t="shared" si="347"/>
        <v>0</v>
      </c>
      <c r="K604" s="29">
        <f t="shared" si="347"/>
        <v>0</v>
      </c>
      <c r="L604" s="29">
        <f t="shared" si="347"/>
        <v>0</v>
      </c>
      <c r="M604" s="29">
        <f t="shared" si="347"/>
        <v>0</v>
      </c>
      <c r="N604" s="39">
        <f t="shared" si="347"/>
        <v>0</v>
      </c>
      <c r="O604" s="39">
        <f t="shared" si="347"/>
        <v>0</v>
      </c>
    </row>
    <row r="605" spans="1:15" ht="13.6" hidden="1" x14ac:dyDescent="0.25">
      <c r="A605" s="70" t="s">
        <v>272</v>
      </c>
      <c r="B605" s="27">
        <v>700</v>
      </c>
      <c r="C605" s="37" t="s">
        <v>75</v>
      </c>
      <c r="D605" s="37" t="s">
        <v>161</v>
      </c>
      <c r="E605" s="45" t="s">
        <v>440</v>
      </c>
      <c r="F605" s="49" t="s">
        <v>273</v>
      </c>
      <c r="G605" s="29">
        <f t="shared" si="347"/>
        <v>0</v>
      </c>
      <c r="H605" s="29">
        <f t="shared" si="347"/>
        <v>0</v>
      </c>
      <c r="I605" s="29">
        <f t="shared" si="347"/>
        <v>0</v>
      </c>
      <c r="J605" s="29">
        <f t="shared" si="347"/>
        <v>0</v>
      </c>
      <c r="K605" s="29">
        <f t="shared" si="347"/>
        <v>0</v>
      </c>
      <c r="L605" s="29">
        <f t="shared" si="347"/>
        <v>0</v>
      </c>
      <c r="M605" s="29">
        <f t="shared" si="347"/>
        <v>0</v>
      </c>
      <c r="N605" s="39">
        <f t="shared" si="347"/>
        <v>0</v>
      </c>
      <c r="O605" s="39">
        <f t="shared" si="347"/>
        <v>0</v>
      </c>
    </row>
    <row r="606" spans="1:15" ht="13.6" hidden="1" x14ac:dyDescent="0.25">
      <c r="A606" s="71" t="s">
        <v>274</v>
      </c>
      <c r="B606" s="27">
        <v>700</v>
      </c>
      <c r="C606" s="37" t="s">
        <v>75</v>
      </c>
      <c r="D606" s="37" t="s">
        <v>161</v>
      </c>
      <c r="E606" s="45" t="s">
        <v>440</v>
      </c>
      <c r="F606" s="49" t="s">
        <v>275</v>
      </c>
      <c r="G606" s="29">
        <f>+H606+I606</f>
        <v>0</v>
      </c>
      <c r="H606" s="29"/>
      <c r="I606" s="29"/>
      <c r="J606" s="29">
        <f>+K606+L606</f>
        <v>0</v>
      </c>
      <c r="K606" s="29"/>
      <c r="L606" s="29"/>
      <c r="M606" s="29">
        <f>+N606+O606</f>
        <v>0</v>
      </c>
      <c r="N606" s="11"/>
      <c r="O606" s="11"/>
    </row>
    <row r="607" spans="1:15" hidden="1" x14ac:dyDescent="0.2">
      <c r="A607" s="22" t="s">
        <v>24</v>
      </c>
      <c r="B607" s="10">
        <v>700</v>
      </c>
      <c r="C607" s="33" t="s">
        <v>75</v>
      </c>
      <c r="D607" s="33" t="s">
        <v>161</v>
      </c>
      <c r="E607" s="78" t="s">
        <v>25</v>
      </c>
      <c r="F607" s="59"/>
      <c r="G607" s="18">
        <f>+G611+G623+G628+G608</f>
        <v>0</v>
      </c>
      <c r="H607" s="18">
        <f t="shared" ref="H607:O607" si="350">+H611+H623+H628+H608</f>
        <v>0</v>
      </c>
      <c r="I607" s="18">
        <f t="shared" si="350"/>
        <v>0</v>
      </c>
      <c r="J607" s="18">
        <f t="shared" si="350"/>
        <v>0</v>
      </c>
      <c r="K607" s="18">
        <f t="shared" si="350"/>
        <v>0</v>
      </c>
      <c r="L607" s="18">
        <f t="shared" si="350"/>
        <v>0</v>
      </c>
      <c r="M607" s="18">
        <f t="shared" si="350"/>
        <v>0</v>
      </c>
      <c r="N607" s="25">
        <f t="shared" si="350"/>
        <v>0</v>
      </c>
      <c r="O607" s="25">
        <f t="shared" si="350"/>
        <v>0</v>
      </c>
    </row>
    <row r="608" spans="1:15" hidden="1" x14ac:dyDescent="0.2">
      <c r="A608" s="69" t="s">
        <v>367</v>
      </c>
      <c r="B608" s="10">
        <v>700</v>
      </c>
      <c r="C608" s="33" t="s">
        <v>75</v>
      </c>
      <c r="D608" s="33" t="s">
        <v>161</v>
      </c>
      <c r="E608" s="78" t="s">
        <v>368</v>
      </c>
      <c r="F608" s="59"/>
      <c r="G608" s="18">
        <f t="shared" ref="G608:O609" si="351">+G609</f>
        <v>0</v>
      </c>
      <c r="H608" s="18">
        <f t="shared" si="351"/>
        <v>0</v>
      </c>
      <c r="I608" s="18">
        <f t="shared" si="351"/>
        <v>0</v>
      </c>
      <c r="J608" s="18">
        <f t="shared" si="351"/>
        <v>0</v>
      </c>
      <c r="K608" s="18">
        <f t="shared" si="351"/>
        <v>0</v>
      </c>
      <c r="L608" s="18">
        <f t="shared" si="351"/>
        <v>0</v>
      </c>
      <c r="M608" s="18">
        <f t="shared" si="351"/>
        <v>0</v>
      </c>
      <c r="N608" s="25">
        <f t="shared" si="351"/>
        <v>0</v>
      </c>
      <c r="O608" s="25">
        <f t="shared" si="351"/>
        <v>0</v>
      </c>
    </row>
    <row r="609" spans="1:34" ht="13.6" hidden="1" x14ac:dyDescent="0.25">
      <c r="A609" s="40" t="s">
        <v>39</v>
      </c>
      <c r="B609" s="10">
        <v>700</v>
      </c>
      <c r="C609" s="33" t="s">
        <v>75</v>
      </c>
      <c r="D609" s="33" t="s">
        <v>161</v>
      </c>
      <c r="E609" s="78" t="s">
        <v>368</v>
      </c>
      <c r="F609" s="59" t="s">
        <v>78</v>
      </c>
      <c r="G609" s="29">
        <f t="shared" si="351"/>
        <v>0</v>
      </c>
      <c r="H609" s="29">
        <f t="shared" si="351"/>
        <v>0</v>
      </c>
      <c r="I609" s="29">
        <f t="shared" si="351"/>
        <v>0</v>
      </c>
      <c r="J609" s="29">
        <f t="shared" si="351"/>
        <v>0</v>
      </c>
      <c r="K609" s="29">
        <f t="shared" si="351"/>
        <v>0</v>
      </c>
      <c r="L609" s="29">
        <f t="shared" si="351"/>
        <v>0</v>
      </c>
      <c r="M609" s="29">
        <f t="shared" si="351"/>
        <v>0</v>
      </c>
      <c r="N609" s="39">
        <f t="shared" si="351"/>
        <v>0</v>
      </c>
      <c r="O609" s="39">
        <f t="shared" si="351"/>
        <v>0</v>
      </c>
    </row>
    <row r="610" spans="1:34" ht="13.6" hidden="1" x14ac:dyDescent="0.25">
      <c r="A610" s="40" t="s">
        <v>40</v>
      </c>
      <c r="B610" s="10">
        <v>700</v>
      </c>
      <c r="C610" s="33" t="s">
        <v>75</v>
      </c>
      <c r="D610" s="33" t="s">
        <v>161</v>
      </c>
      <c r="E610" s="78" t="s">
        <v>368</v>
      </c>
      <c r="F610" s="59" t="s">
        <v>79</v>
      </c>
      <c r="G610" s="29">
        <f>+H610+I610</f>
        <v>0</v>
      </c>
      <c r="H610" s="29"/>
      <c r="I610" s="29"/>
      <c r="J610" s="29">
        <f>+K610+L610</f>
        <v>0</v>
      </c>
      <c r="K610" s="29"/>
      <c r="L610" s="29"/>
      <c r="M610" s="29">
        <f>+N610+O610</f>
        <v>0</v>
      </c>
      <c r="N610" s="39"/>
      <c r="O610" s="39"/>
    </row>
    <row r="611" spans="1:34" hidden="1" x14ac:dyDescent="0.2">
      <c r="A611" s="56" t="s">
        <v>441</v>
      </c>
      <c r="B611" s="10">
        <v>700</v>
      </c>
      <c r="C611" s="33" t="s">
        <v>75</v>
      </c>
      <c r="D611" s="33" t="s">
        <v>161</v>
      </c>
      <c r="E611" s="23" t="s">
        <v>442</v>
      </c>
      <c r="F611" s="73"/>
      <c r="G611" s="18">
        <f t="shared" ref="G611:I611" si="352">+G612+G614+G616</f>
        <v>0</v>
      </c>
      <c r="H611" s="18">
        <f t="shared" si="352"/>
        <v>0</v>
      </c>
      <c r="I611" s="18">
        <f t="shared" si="352"/>
        <v>0</v>
      </c>
      <c r="J611" s="18">
        <f t="shared" ref="J611:O611" si="353">+J612+J614+J616</f>
        <v>0</v>
      </c>
      <c r="K611" s="18">
        <f t="shared" si="353"/>
        <v>0</v>
      </c>
      <c r="L611" s="18">
        <f t="shared" si="353"/>
        <v>0</v>
      </c>
      <c r="M611" s="18">
        <f t="shared" si="353"/>
        <v>0</v>
      </c>
      <c r="N611" s="25">
        <f t="shared" si="353"/>
        <v>0</v>
      </c>
      <c r="O611" s="25">
        <f t="shared" si="353"/>
        <v>0</v>
      </c>
    </row>
    <row r="612" spans="1:34" ht="13.6" hidden="1" x14ac:dyDescent="0.25">
      <c r="A612" s="40" t="s">
        <v>39</v>
      </c>
      <c r="B612" s="27">
        <v>700</v>
      </c>
      <c r="C612" s="37" t="s">
        <v>75</v>
      </c>
      <c r="D612" s="37" t="s">
        <v>161</v>
      </c>
      <c r="E612" s="48" t="s">
        <v>442</v>
      </c>
      <c r="F612" s="76" t="s">
        <v>78</v>
      </c>
      <c r="G612" s="29">
        <f t="shared" ref="G612:O616" si="354">+G613</f>
        <v>0</v>
      </c>
      <c r="H612" s="29">
        <f t="shared" si="354"/>
        <v>0</v>
      </c>
      <c r="I612" s="29">
        <f t="shared" si="354"/>
        <v>0</v>
      </c>
      <c r="J612" s="29">
        <f t="shared" si="354"/>
        <v>0</v>
      </c>
      <c r="K612" s="29">
        <f t="shared" si="354"/>
        <v>0</v>
      </c>
      <c r="L612" s="29">
        <f t="shared" si="354"/>
        <v>0</v>
      </c>
      <c r="M612" s="29">
        <f t="shared" si="354"/>
        <v>0</v>
      </c>
      <c r="N612" s="39">
        <f t="shared" si="354"/>
        <v>0</v>
      </c>
      <c r="O612" s="39">
        <f t="shared" si="354"/>
        <v>0</v>
      </c>
    </row>
    <row r="613" spans="1:34" ht="13.6" hidden="1" x14ac:dyDescent="0.25">
      <c r="A613" s="40" t="s">
        <v>40</v>
      </c>
      <c r="B613" s="27">
        <v>700</v>
      </c>
      <c r="C613" s="37" t="s">
        <v>75</v>
      </c>
      <c r="D613" s="37" t="s">
        <v>161</v>
      </c>
      <c r="E613" s="48" t="s">
        <v>442</v>
      </c>
      <c r="F613" s="76" t="s">
        <v>79</v>
      </c>
      <c r="G613" s="29">
        <f>+H613+I613</f>
        <v>0</v>
      </c>
      <c r="H613" s="29"/>
      <c r="I613" s="29"/>
      <c r="J613" s="29">
        <f>+K613+L613</f>
        <v>0</v>
      </c>
      <c r="K613" s="29"/>
      <c r="L613" s="29"/>
      <c r="M613" s="29">
        <f>+N613+O613</f>
        <v>0</v>
      </c>
      <c r="N613" s="39"/>
      <c r="O613" s="39"/>
    </row>
    <row r="614" spans="1:34" ht="13.6" hidden="1" x14ac:dyDescent="0.25">
      <c r="A614" s="70" t="s">
        <v>272</v>
      </c>
      <c r="B614" s="27">
        <v>700</v>
      </c>
      <c r="C614" s="37" t="s">
        <v>75</v>
      </c>
      <c r="D614" s="37" t="s">
        <v>161</v>
      </c>
      <c r="E614" s="48" t="s">
        <v>442</v>
      </c>
      <c r="F614" s="76" t="s">
        <v>273</v>
      </c>
      <c r="G614" s="29">
        <f t="shared" si="354"/>
        <v>0</v>
      </c>
      <c r="H614" s="29">
        <f t="shared" si="354"/>
        <v>0</v>
      </c>
      <c r="I614" s="29">
        <f t="shared" si="354"/>
        <v>0</v>
      </c>
      <c r="J614" s="29">
        <f t="shared" si="354"/>
        <v>0</v>
      </c>
      <c r="K614" s="29">
        <f t="shared" si="354"/>
        <v>0</v>
      </c>
      <c r="L614" s="29">
        <f t="shared" si="354"/>
        <v>0</v>
      </c>
      <c r="M614" s="29">
        <f t="shared" si="354"/>
        <v>0</v>
      </c>
      <c r="N614" s="39">
        <f t="shared" si="354"/>
        <v>0</v>
      </c>
      <c r="O614" s="39">
        <f t="shared" si="354"/>
        <v>0</v>
      </c>
    </row>
    <row r="615" spans="1:34" ht="13.6" hidden="1" x14ac:dyDescent="0.25">
      <c r="A615" s="71" t="s">
        <v>274</v>
      </c>
      <c r="B615" s="27">
        <v>700</v>
      </c>
      <c r="C615" s="37" t="s">
        <v>75</v>
      </c>
      <c r="D615" s="37" t="s">
        <v>161</v>
      </c>
      <c r="E615" s="48" t="s">
        <v>442</v>
      </c>
      <c r="F615" s="76" t="s">
        <v>275</v>
      </c>
      <c r="G615" s="29">
        <f>+H615+I615</f>
        <v>0</v>
      </c>
      <c r="H615" s="29"/>
      <c r="I615" s="29"/>
      <c r="J615" s="29">
        <f>+K615+L615</f>
        <v>0</v>
      </c>
      <c r="K615" s="29"/>
      <c r="L615" s="29"/>
      <c r="M615" s="29">
        <f>+N615+O615</f>
        <v>0</v>
      </c>
      <c r="N615" s="39"/>
      <c r="O615" s="39"/>
    </row>
    <row r="616" spans="1:34" ht="13.6" hidden="1" x14ac:dyDescent="0.25">
      <c r="A616" s="41" t="s">
        <v>41</v>
      </c>
      <c r="B616" s="27">
        <v>700</v>
      </c>
      <c r="C616" s="37" t="s">
        <v>75</v>
      </c>
      <c r="D616" s="37" t="s">
        <v>161</v>
      </c>
      <c r="E616" s="48" t="s">
        <v>442</v>
      </c>
      <c r="F616" s="76" t="s">
        <v>251</v>
      </c>
      <c r="G616" s="29">
        <f t="shared" si="354"/>
        <v>0</v>
      </c>
      <c r="H616" s="29">
        <f t="shared" si="354"/>
        <v>0</v>
      </c>
      <c r="I616" s="29">
        <f t="shared" si="354"/>
        <v>0</v>
      </c>
      <c r="J616" s="29">
        <f t="shared" si="354"/>
        <v>0</v>
      </c>
      <c r="K616" s="29">
        <f t="shared" si="354"/>
        <v>0</v>
      </c>
      <c r="L616" s="29">
        <f t="shared" si="354"/>
        <v>0</v>
      </c>
      <c r="M616" s="29">
        <f t="shared" si="354"/>
        <v>0</v>
      </c>
      <c r="N616" s="39">
        <f t="shared" si="354"/>
        <v>0</v>
      </c>
      <c r="O616" s="39">
        <f t="shared" si="354"/>
        <v>0</v>
      </c>
    </row>
    <row r="617" spans="1:34" ht="27.2" hidden="1" x14ac:dyDescent="0.25">
      <c r="A617" s="60" t="s">
        <v>252</v>
      </c>
      <c r="B617" s="27">
        <v>700</v>
      </c>
      <c r="C617" s="37" t="s">
        <v>75</v>
      </c>
      <c r="D617" s="37" t="s">
        <v>161</v>
      </c>
      <c r="E617" s="48" t="s">
        <v>442</v>
      </c>
      <c r="F617" s="76" t="s">
        <v>253</v>
      </c>
      <c r="G617" s="29">
        <f>+H617+I617</f>
        <v>0</v>
      </c>
      <c r="H617" s="29"/>
      <c r="I617" s="29"/>
      <c r="J617" s="29">
        <f>+K617+L617</f>
        <v>0</v>
      </c>
      <c r="K617" s="29"/>
      <c r="L617" s="29"/>
      <c r="M617" s="29">
        <f>+N617+O617</f>
        <v>0</v>
      </c>
      <c r="N617" s="39"/>
      <c r="O617" s="39"/>
      <c r="AH617" s="1" t="s">
        <v>443</v>
      </c>
    </row>
    <row r="618" spans="1:34" ht="25.85" hidden="1" x14ac:dyDescent="0.2">
      <c r="A618" s="22" t="s">
        <v>30</v>
      </c>
      <c r="B618" s="10">
        <v>700</v>
      </c>
      <c r="C618" s="33" t="s">
        <v>75</v>
      </c>
      <c r="D618" s="33" t="s">
        <v>161</v>
      </c>
      <c r="E618" s="23" t="s">
        <v>31</v>
      </c>
      <c r="F618" s="73"/>
      <c r="G618" s="18">
        <f t="shared" ref="G618:O619" si="355">+G619</f>
        <v>0</v>
      </c>
      <c r="H618" s="18">
        <f t="shared" si="355"/>
        <v>0</v>
      </c>
      <c r="I618" s="18">
        <f t="shared" si="355"/>
        <v>0</v>
      </c>
      <c r="J618" s="18">
        <f t="shared" si="355"/>
        <v>0</v>
      </c>
      <c r="K618" s="18">
        <f t="shared" si="355"/>
        <v>0</v>
      </c>
      <c r="L618" s="18">
        <f t="shared" si="355"/>
        <v>0</v>
      </c>
      <c r="M618" s="18">
        <f t="shared" si="355"/>
        <v>0</v>
      </c>
      <c r="N618" s="25">
        <f t="shared" si="355"/>
        <v>0</v>
      </c>
      <c r="O618" s="25">
        <f t="shared" si="355"/>
        <v>0</v>
      </c>
    </row>
    <row r="619" spans="1:34" ht="13.6" hidden="1" x14ac:dyDescent="0.25">
      <c r="A619" s="70" t="s">
        <v>272</v>
      </c>
      <c r="B619" s="27">
        <v>700</v>
      </c>
      <c r="C619" s="37" t="s">
        <v>75</v>
      </c>
      <c r="D619" s="37" t="s">
        <v>161</v>
      </c>
      <c r="E619" s="48" t="s">
        <v>31</v>
      </c>
      <c r="F619" s="76" t="s">
        <v>273</v>
      </c>
      <c r="G619" s="29">
        <f t="shared" si="355"/>
        <v>0</v>
      </c>
      <c r="H619" s="29">
        <f t="shared" si="355"/>
        <v>0</v>
      </c>
      <c r="I619" s="29">
        <f t="shared" si="355"/>
        <v>0</v>
      </c>
      <c r="J619" s="29">
        <f t="shared" si="355"/>
        <v>0</v>
      </c>
      <c r="K619" s="29">
        <f t="shared" si="355"/>
        <v>0</v>
      </c>
      <c r="L619" s="29">
        <f t="shared" si="355"/>
        <v>0</v>
      </c>
      <c r="M619" s="29">
        <f t="shared" si="355"/>
        <v>0</v>
      </c>
      <c r="N619" s="39">
        <f t="shared" si="355"/>
        <v>0</v>
      </c>
      <c r="O619" s="39">
        <f t="shared" si="355"/>
        <v>0</v>
      </c>
    </row>
    <row r="620" spans="1:34" ht="13.6" hidden="1" x14ac:dyDescent="0.25">
      <c r="A620" s="71" t="s">
        <v>274</v>
      </c>
      <c r="B620" s="27">
        <v>700</v>
      </c>
      <c r="C620" s="37" t="s">
        <v>75</v>
      </c>
      <c r="D620" s="37" t="s">
        <v>161</v>
      </c>
      <c r="E620" s="48" t="s">
        <v>31</v>
      </c>
      <c r="F620" s="76" t="s">
        <v>275</v>
      </c>
      <c r="G620" s="29">
        <f>+H620+I620</f>
        <v>0</v>
      </c>
      <c r="H620" s="29"/>
      <c r="I620" s="29"/>
      <c r="J620" s="29">
        <f>+K620+L620</f>
        <v>0</v>
      </c>
      <c r="K620" s="29"/>
      <c r="L620" s="29"/>
      <c r="M620" s="29">
        <f>+N620+O620</f>
        <v>0</v>
      </c>
      <c r="N620" s="39"/>
      <c r="O620" s="39"/>
    </row>
    <row r="621" spans="1:34" ht="13.6" hidden="1" x14ac:dyDescent="0.25">
      <c r="A621" s="41" t="s">
        <v>41</v>
      </c>
      <c r="B621" s="45" t="s">
        <v>71</v>
      </c>
      <c r="C621" s="37" t="s">
        <v>75</v>
      </c>
      <c r="D621" s="37" t="s">
        <v>161</v>
      </c>
      <c r="E621" s="27" t="s">
        <v>444</v>
      </c>
      <c r="F621" s="38">
        <v>800</v>
      </c>
      <c r="G621" s="29">
        <f t="shared" ref="G621:O621" si="356">+G622</f>
        <v>0</v>
      </c>
      <c r="H621" s="29">
        <f t="shared" si="356"/>
        <v>0</v>
      </c>
      <c r="I621" s="29">
        <f t="shared" si="356"/>
        <v>0</v>
      </c>
      <c r="J621" s="29">
        <f t="shared" si="356"/>
        <v>0</v>
      </c>
      <c r="K621" s="29">
        <f t="shared" si="356"/>
        <v>0</v>
      </c>
      <c r="L621" s="29">
        <f t="shared" si="356"/>
        <v>0</v>
      </c>
      <c r="M621" s="29">
        <f t="shared" si="356"/>
        <v>0</v>
      </c>
      <c r="N621" s="11">
        <f t="shared" si="356"/>
        <v>0</v>
      </c>
      <c r="O621" s="11">
        <f t="shared" si="356"/>
        <v>0</v>
      </c>
    </row>
    <row r="622" spans="1:34" ht="13.6" hidden="1" x14ac:dyDescent="0.25">
      <c r="A622" s="40" t="s">
        <v>42</v>
      </c>
      <c r="B622" s="45" t="s">
        <v>71</v>
      </c>
      <c r="C622" s="37" t="s">
        <v>75</v>
      </c>
      <c r="D622" s="37" t="s">
        <v>161</v>
      </c>
      <c r="E622" s="27" t="s">
        <v>444</v>
      </c>
      <c r="F622" s="38">
        <v>850</v>
      </c>
      <c r="G622" s="29">
        <f>+H622+I622</f>
        <v>0</v>
      </c>
      <c r="H622" s="29"/>
      <c r="I622" s="29"/>
      <c r="J622" s="29">
        <f>+K622+L622</f>
        <v>0</v>
      </c>
      <c r="K622" s="29"/>
      <c r="L622" s="29"/>
      <c r="M622" s="29">
        <f>+N622+O622</f>
        <v>0</v>
      </c>
      <c r="N622" s="11"/>
      <c r="O622" s="11"/>
    </row>
    <row r="623" spans="1:34" ht="38.75" hidden="1" x14ac:dyDescent="0.2">
      <c r="A623" s="30" t="s">
        <v>445</v>
      </c>
      <c r="B623" s="10">
        <v>700</v>
      </c>
      <c r="C623" s="33" t="s">
        <v>75</v>
      </c>
      <c r="D623" s="33" t="s">
        <v>161</v>
      </c>
      <c r="E623" s="23" t="s">
        <v>446</v>
      </c>
      <c r="F623" s="59"/>
      <c r="G623" s="18">
        <f t="shared" ref="G623:I623" si="357">+G624+G626</f>
        <v>0</v>
      </c>
      <c r="H623" s="18">
        <f t="shared" si="357"/>
        <v>0</v>
      </c>
      <c r="I623" s="18">
        <f t="shared" si="357"/>
        <v>0</v>
      </c>
      <c r="J623" s="18">
        <f t="shared" ref="J623:O623" si="358">+J624+J626</f>
        <v>0</v>
      </c>
      <c r="K623" s="18">
        <f t="shared" si="358"/>
        <v>0</v>
      </c>
      <c r="L623" s="18">
        <f t="shared" si="358"/>
        <v>0</v>
      </c>
      <c r="M623" s="18">
        <f t="shared" si="358"/>
        <v>0</v>
      </c>
      <c r="N623" s="25">
        <f t="shared" si="358"/>
        <v>0</v>
      </c>
      <c r="O623" s="25">
        <f t="shared" si="358"/>
        <v>0</v>
      </c>
    </row>
    <row r="624" spans="1:34" ht="13.6" hidden="1" x14ac:dyDescent="0.25">
      <c r="A624" s="70" t="s">
        <v>272</v>
      </c>
      <c r="B624" s="10">
        <v>700</v>
      </c>
      <c r="C624" s="33" t="s">
        <v>75</v>
      </c>
      <c r="D624" s="33" t="s">
        <v>161</v>
      </c>
      <c r="E624" s="48" t="s">
        <v>446</v>
      </c>
      <c r="F624" s="49" t="s">
        <v>273</v>
      </c>
      <c r="G624" s="29">
        <f t="shared" ref="G624:O624" si="359">+G625</f>
        <v>0</v>
      </c>
      <c r="H624" s="29">
        <f t="shared" si="359"/>
        <v>0</v>
      </c>
      <c r="I624" s="29">
        <f t="shared" si="359"/>
        <v>0</v>
      </c>
      <c r="J624" s="29">
        <f t="shared" si="359"/>
        <v>0</v>
      </c>
      <c r="K624" s="29">
        <f t="shared" si="359"/>
        <v>0</v>
      </c>
      <c r="L624" s="29">
        <f t="shared" si="359"/>
        <v>0</v>
      </c>
      <c r="M624" s="29">
        <f t="shared" si="359"/>
        <v>0</v>
      </c>
      <c r="N624" s="11">
        <f t="shared" si="359"/>
        <v>0</v>
      </c>
      <c r="O624" s="11">
        <f t="shared" si="359"/>
        <v>0</v>
      </c>
    </row>
    <row r="625" spans="1:15" ht="13.6" hidden="1" x14ac:dyDescent="0.25">
      <c r="A625" s="71" t="s">
        <v>274</v>
      </c>
      <c r="B625" s="10">
        <v>700</v>
      </c>
      <c r="C625" s="33" t="s">
        <v>75</v>
      </c>
      <c r="D625" s="33" t="s">
        <v>161</v>
      </c>
      <c r="E625" s="48" t="s">
        <v>446</v>
      </c>
      <c r="F625" s="49" t="s">
        <v>275</v>
      </c>
      <c r="G625" s="29">
        <f>+H625+I625</f>
        <v>0</v>
      </c>
      <c r="H625" s="29"/>
      <c r="I625" s="29">
        <f>4350.6-4350.6</f>
        <v>0</v>
      </c>
      <c r="J625" s="29">
        <f>+K625+L625</f>
        <v>0</v>
      </c>
      <c r="K625" s="29"/>
      <c r="L625" s="29">
        <f>4350.6-4350.6</f>
        <v>0</v>
      </c>
      <c r="M625" s="29">
        <f>+N625+O625</f>
        <v>0</v>
      </c>
      <c r="N625" s="11"/>
      <c r="O625" s="11">
        <f>4350.6-4350.6</f>
        <v>0</v>
      </c>
    </row>
    <row r="626" spans="1:15" ht="13.6" hidden="1" x14ac:dyDescent="0.25">
      <c r="A626" s="26" t="s">
        <v>61</v>
      </c>
      <c r="B626" s="27">
        <v>700</v>
      </c>
      <c r="C626" s="37" t="s">
        <v>75</v>
      </c>
      <c r="D626" s="37" t="s">
        <v>161</v>
      </c>
      <c r="E626" s="48" t="s">
        <v>446</v>
      </c>
      <c r="F626" s="76" t="s">
        <v>62</v>
      </c>
      <c r="G626" s="29">
        <f t="shared" ref="G626:O626" si="360">+G627</f>
        <v>0</v>
      </c>
      <c r="H626" s="29">
        <f t="shared" si="360"/>
        <v>0</v>
      </c>
      <c r="I626" s="29">
        <f t="shared" si="360"/>
        <v>0</v>
      </c>
      <c r="J626" s="29">
        <f t="shared" si="360"/>
        <v>0</v>
      </c>
      <c r="K626" s="29">
        <f t="shared" si="360"/>
        <v>0</v>
      </c>
      <c r="L626" s="29">
        <f t="shared" si="360"/>
        <v>0</v>
      </c>
      <c r="M626" s="29">
        <f t="shared" si="360"/>
        <v>0</v>
      </c>
      <c r="N626" s="11">
        <f t="shared" si="360"/>
        <v>0</v>
      </c>
      <c r="O626" s="11">
        <f t="shared" si="360"/>
        <v>0</v>
      </c>
    </row>
    <row r="627" spans="1:15" ht="13.6" hidden="1" x14ac:dyDescent="0.25">
      <c r="A627" s="40" t="s">
        <v>220</v>
      </c>
      <c r="B627" s="27">
        <v>700</v>
      </c>
      <c r="C627" s="37" t="s">
        <v>75</v>
      </c>
      <c r="D627" s="37" t="s">
        <v>161</v>
      </c>
      <c r="E627" s="48" t="s">
        <v>446</v>
      </c>
      <c r="F627" s="76" t="s">
        <v>278</v>
      </c>
      <c r="G627" s="29">
        <f>+H627+I627</f>
        <v>0</v>
      </c>
      <c r="H627" s="29"/>
      <c r="I627" s="29"/>
      <c r="J627" s="29">
        <f>+K627+L627</f>
        <v>0</v>
      </c>
      <c r="K627" s="29"/>
      <c r="L627" s="29"/>
      <c r="M627" s="29">
        <f>+N627+O627</f>
        <v>0</v>
      </c>
      <c r="N627" s="11"/>
      <c r="O627" s="11"/>
    </row>
    <row r="628" spans="1:15" ht="38.75" hidden="1" x14ac:dyDescent="0.2">
      <c r="A628" s="30" t="s">
        <v>447</v>
      </c>
      <c r="B628" s="10">
        <v>700</v>
      </c>
      <c r="C628" s="33" t="s">
        <v>75</v>
      </c>
      <c r="D628" s="33" t="s">
        <v>161</v>
      </c>
      <c r="E628" s="23" t="s">
        <v>448</v>
      </c>
      <c r="F628" s="59"/>
      <c r="G628" s="18">
        <f t="shared" ref="G628:O629" si="361">+G629</f>
        <v>0</v>
      </c>
      <c r="H628" s="18">
        <f t="shared" si="361"/>
        <v>0</v>
      </c>
      <c r="I628" s="18">
        <f t="shared" si="361"/>
        <v>0</v>
      </c>
      <c r="J628" s="18">
        <f t="shared" si="361"/>
        <v>0</v>
      </c>
      <c r="K628" s="18">
        <f t="shared" si="361"/>
        <v>0</v>
      </c>
      <c r="L628" s="18">
        <f t="shared" si="361"/>
        <v>0</v>
      </c>
      <c r="M628" s="18">
        <f t="shared" si="361"/>
        <v>0</v>
      </c>
      <c r="N628" s="9">
        <f t="shared" si="361"/>
        <v>0</v>
      </c>
      <c r="O628" s="9">
        <f t="shared" si="361"/>
        <v>0</v>
      </c>
    </row>
    <row r="629" spans="1:15" ht="13.6" hidden="1" x14ac:dyDescent="0.25">
      <c r="A629" s="70" t="s">
        <v>272</v>
      </c>
      <c r="B629" s="10">
        <v>700</v>
      </c>
      <c r="C629" s="33" t="s">
        <v>75</v>
      </c>
      <c r="D629" s="33" t="s">
        <v>161</v>
      </c>
      <c r="E629" s="48" t="s">
        <v>448</v>
      </c>
      <c r="F629" s="49" t="s">
        <v>273</v>
      </c>
      <c r="G629" s="29">
        <f t="shared" si="361"/>
        <v>0</v>
      </c>
      <c r="H629" s="29">
        <f t="shared" si="361"/>
        <v>0</v>
      </c>
      <c r="I629" s="29">
        <f t="shared" si="361"/>
        <v>0</v>
      </c>
      <c r="J629" s="29">
        <f t="shared" si="361"/>
        <v>0</v>
      </c>
      <c r="K629" s="29">
        <f t="shared" si="361"/>
        <v>0</v>
      </c>
      <c r="L629" s="29">
        <f t="shared" si="361"/>
        <v>0</v>
      </c>
      <c r="M629" s="29">
        <f t="shared" si="361"/>
        <v>0</v>
      </c>
      <c r="N629" s="11">
        <f t="shared" si="361"/>
        <v>0</v>
      </c>
      <c r="O629" s="11">
        <f t="shared" si="361"/>
        <v>0</v>
      </c>
    </row>
    <row r="630" spans="1:15" ht="13.6" hidden="1" x14ac:dyDescent="0.25">
      <c r="A630" s="71" t="s">
        <v>274</v>
      </c>
      <c r="B630" s="10">
        <v>700</v>
      </c>
      <c r="C630" s="33" t="s">
        <v>75</v>
      </c>
      <c r="D630" s="33" t="s">
        <v>161</v>
      </c>
      <c r="E630" s="48" t="s">
        <v>448</v>
      </c>
      <c r="F630" s="49" t="s">
        <v>275</v>
      </c>
      <c r="G630" s="29">
        <f>+H630+I630</f>
        <v>0</v>
      </c>
      <c r="H630" s="29"/>
      <c r="I630" s="29"/>
      <c r="J630" s="29">
        <f>+K630+L630</f>
        <v>0</v>
      </c>
      <c r="K630" s="29">
        <f>767.8-767.8</f>
        <v>0</v>
      </c>
      <c r="L630" s="29"/>
      <c r="M630" s="29">
        <f>+N630+O630</f>
        <v>0</v>
      </c>
      <c r="N630" s="11">
        <f>767.8-767.8</f>
        <v>0</v>
      </c>
      <c r="O630" s="11"/>
    </row>
    <row r="631" spans="1:15" ht="13.6" x14ac:dyDescent="0.25">
      <c r="A631" s="22" t="s">
        <v>449</v>
      </c>
      <c r="B631" s="10">
        <v>700</v>
      </c>
      <c r="C631" s="33" t="s">
        <v>75</v>
      </c>
      <c r="D631" s="33" t="s">
        <v>36</v>
      </c>
      <c r="E631" s="79"/>
      <c r="F631" s="59"/>
      <c r="G631" s="18">
        <f>+G632+G652+G647</f>
        <v>6740</v>
      </c>
      <c r="H631" s="18">
        <f t="shared" ref="H631:O631" si="362">+H632+H652+H647</f>
        <v>613.54</v>
      </c>
      <c r="I631" s="18">
        <f t="shared" si="362"/>
        <v>6126.46</v>
      </c>
      <c r="J631" s="18">
        <f t="shared" si="362"/>
        <v>88425.523610000004</v>
      </c>
      <c r="K631" s="18">
        <f t="shared" si="362"/>
        <v>2299.0636100000002</v>
      </c>
      <c r="L631" s="18">
        <f t="shared" si="362"/>
        <v>86126.46</v>
      </c>
      <c r="M631" s="18">
        <f t="shared" si="362"/>
        <v>6290</v>
      </c>
      <c r="N631" s="25">
        <f t="shared" si="362"/>
        <v>163.54</v>
      </c>
      <c r="O631" s="25">
        <f t="shared" si="362"/>
        <v>6126.46</v>
      </c>
    </row>
    <row r="632" spans="1:15" ht="26.5" customHeight="1" x14ac:dyDescent="0.2">
      <c r="A632" s="14" t="s">
        <v>450</v>
      </c>
      <c r="B632" s="10">
        <v>700</v>
      </c>
      <c r="C632" s="33" t="s">
        <v>75</v>
      </c>
      <c r="D632" s="33" t="s">
        <v>36</v>
      </c>
      <c r="E632" s="9" t="s">
        <v>451</v>
      </c>
      <c r="F632" s="59"/>
      <c r="G632" s="18">
        <f t="shared" ref="G632:I632" si="363">+G633+G637</f>
        <v>300</v>
      </c>
      <c r="H632" s="18">
        <f t="shared" si="363"/>
        <v>300</v>
      </c>
      <c r="I632" s="18">
        <f t="shared" si="363"/>
        <v>0</v>
      </c>
      <c r="J632" s="18">
        <f t="shared" ref="J632:O632" si="364">+J633+J637</f>
        <v>0</v>
      </c>
      <c r="K632" s="18">
        <f t="shared" si="364"/>
        <v>0</v>
      </c>
      <c r="L632" s="18">
        <f t="shared" si="364"/>
        <v>0</v>
      </c>
      <c r="M632" s="18">
        <f t="shared" si="364"/>
        <v>0</v>
      </c>
      <c r="N632" s="25">
        <f t="shared" si="364"/>
        <v>0</v>
      </c>
      <c r="O632" s="25">
        <f t="shared" si="364"/>
        <v>0</v>
      </c>
    </row>
    <row r="633" spans="1:15" ht="25.85" x14ac:dyDescent="0.2">
      <c r="A633" s="68" t="s">
        <v>452</v>
      </c>
      <c r="B633" s="10">
        <v>700</v>
      </c>
      <c r="C633" s="33" t="s">
        <v>75</v>
      </c>
      <c r="D633" s="33" t="s">
        <v>36</v>
      </c>
      <c r="E633" s="9" t="s">
        <v>453</v>
      </c>
      <c r="F633" s="59"/>
      <c r="G633" s="18">
        <f t="shared" ref="G633:O635" si="365">+G634</f>
        <v>300</v>
      </c>
      <c r="H633" s="18">
        <f t="shared" si="365"/>
        <v>300</v>
      </c>
      <c r="I633" s="18">
        <f t="shared" si="365"/>
        <v>0</v>
      </c>
      <c r="J633" s="18">
        <f t="shared" si="365"/>
        <v>0</v>
      </c>
      <c r="K633" s="18">
        <f t="shared" si="365"/>
        <v>0</v>
      </c>
      <c r="L633" s="18">
        <f t="shared" si="365"/>
        <v>0</v>
      </c>
      <c r="M633" s="18">
        <f t="shared" si="365"/>
        <v>0</v>
      </c>
      <c r="N633" s="25">
        <f t="shared" si="365"/>
        <v>0</v>
      </c>
      <c r="O633" s="25">
        <f t="shared" si="365"/>
        <v>0</v>
      </c>
    </row>
    <row r="634" spans="1:15" x14ac:dyDescent="0.2">
      <c r="A634" s="22" t="s">
        <v>454</v>
      </c>
      <c r="B634" s="10">
        <v>700</v>
      </c>
      <c r="C634" s="33" t="s">
        <v>75</v>
      </c>
      <c r="D634" s="33" t="s">
        <v>36</v>
      </c>
      <c r="E634" s="9" t="s">
        <v>455</v>
      </c>
      <c r="F634" s="59"/>
      <c r="G634" s="18">
        <f t="shared" si="365"/>
        <v>300</v>
      </c>
      <c r="H634" s="18">
        <f t="shared" si="365"/>
        <v>300</v>
      </c>
      <c r="I634" s="18">
        <f t="shared" si="365"/>
        <v>0</v>
      </c>
      <c r="J634" s="18">
        <f t="shared" si="365"/>
        <v>0</v>
      </c>
      <c r="K634" s="18">
        <f t="shared" si="365"/>
        <v>0</v>
      </c>
      <c r="L634" s="18">
        <f t="shared" si="365"/>
        <v>0</v>
      </c>
      <c r="M634" s="18">
        <f t="shared" si="365"/>
        <v>0</v>
      </c>
      <c r="N634" s="25">
        <f t="shared" si="365"/>
        <v>0</v>
      </c>
      <c r="O634" s="25">
        <f t="shared" si="365"/>
        <v>0</v>
      </c>
    </row>
    <row r="635" spans="1:15" ht="13.6" x14ac:dyDescent="0.25">
      <c r="A635" s="40" t="s">
        <v>39</v>
      </c>
      <c r="B635" s="27">
        <v>700</v>
      </c>
      <c r="C635" s="37" t="s">
        <v>75</v>
      </c>
      <c r="D635" s="37" t="s">
        <v>36</v>
      </c>
      <c r="E635" s="11" t="s">
        <v>455</v>
      </c>
      <c r="F635" s="49" t="s">
        <v>78</v>
      </c>
      <c r="G635" s="29">
        <f t="shared" si="365"/>
        <v>300</v>
      </c>
      <c r="H635" s="29">
        <f t="shared" si="365"/>
        <v>300</v>
      </c>
      <c r="I635" s="29">
        <f t="shared" si="365"/>
        <v>0</v>
      </c>
      <c r="J635" s="29">
        <f t="shared" si="365"/>
        <v>0</v>
      </c>
      <c r="K635" s="29">
        <f t="shared" si="365"/>
        <v>0</v>
      </c>
      <c r="L635" s="29">
        <f t="shared" si="365"/>
        <v>0</v>
      </c>
      <c r="M635" s="29">
        <f t="shared" si="365"/>
        <v>0</v>
      </c>
      <c r="N635" s="11">
        <f t="shared" si="365"/>
        <v>0</v>
      </c>
      <c r="O635" s="11">
        <f t="shared" si="365"/>
        <v>0</v>
      </c>
    </row>
    <row r="636" spans="1:15" ht="13.6" x14ac:dyDescent="0.25">
      <c r="A636" s="40" t="s">
        <v>40</v>
      </c>
      <c r="B636" s="27">
        <v>700</v>
      </c>
      <c r="C636" s="37" t="s">
        <v>75</v>
      </c>
      <c r="D636" s="37" t="s">
        <v>36</v>
      </c>
      <c r="E636" s="11" t="s">
        <v>455</v>
      </c>
      <c r="F636" s="49" t="s">
        <v>79</v>
      </c>
      <c r="G636" s="29">
        <f>+H636+I636</f>
        <v>300</v>
      </c>
      <c r="H636" s="29">
        <v>300</v>
      </c>
      <c r="I636" s="29"/>
      <c r="J636" s="29">
        <f>+K636+L636</f>
        <v>0</v>
      </c>
      <c r="K636" s="29"/>
      <c r="L636" s="29"/>
      <c r="M636" s="29">
        <f>+N636+O636</f>
        <v>0</v>
      </c>
      <c r="N636" s="11"/>
      <c r="O636" s="11"/>
    </row>
    <row r="637" spans="1:15" ht="25.85" hidden="1" x14ac:dyDescent="0.2">
      <c r="A637" s="68" t="s">
        <v>456</v>
      </c>
      <c r="B637" s="10">
        <v>700</v>
      </c>
      <c r="C637" s="33" t="s">
        <v>75</v>
      </c>
      <c r="D637" s="33" t="s">
        <v>36</v>
      </c>
      <c r="E637" s="9" t="s">
        <v>457</v>
      </c>
      <c r="F637" s="59"/>
      <c r="G637" s="18">
        <f t="shared" ref="G637:I637" si="366">+G638+G641+G644</f>
        <v>0</v>
      </c>
      <c r="H637" s="18">
        <f t="shared" si="366"/>
        <v>0</v>
      </c>
      <c r="I637" s="18">
        <f t="shared" si="366"/>
        <v>0</v>
      </c>
      <c r="J637" s="18">
        <f t="shared" ref="J637:O637" si="367">+J638+J641+J644</f>
        <v>0</v>
      </c>
      <c r="K637" s="18">
        <f t="shared" si="367"/>
        <v>0</v>
      </c>
      <c r="L637" s="18">
        <f t="shared" si="367"/>
        <v>0</v>
      </c>
      <c r="M637" s="18">
        <f t="shared" si="367"/>
        <v>0</v>
      </c>
      <c r="N637" s="25">
        <f t="shared" si="367"/>
        <v>0</v>
      </c>
      <c r="O637" s="25">
        <f t="shared" si="367"/>
        <v>0</v>
      </c>
    </row>
    <row r="638" spans="1:15" ht="25.85" hidden="1" x14ac:dyDescent="0.2">
      <c r="A638" s="68" t="s">
        <v>458</v>
      </c>
      <c r="B638" s="10">
        <v>700</v>
      </c>
      <c r="C638" s="33" t="s">
        <v>75</v>
      </c>
      <c r="D638" s="33" t="s">
        <v>36</v>
      </c>
      <c r="E638" s="9" t="s">
        <v>459</v>
      </c>
      <c r="F638" s="59"/>
      <c r="G638" s="18">
        <f t="shared" ref="G638:O639" si="368">+G639</f>
        <v>0</v>
      </c>
      <c r="H638" s="18">
        <f t="shared" si="368"/>
        <v>0</v>
      </c>
      <c r="I638" s="18">
        <f t="shared" si="368"/>
        <v>0</v>
      </c>
      <c r="J638" s="18">
        <f t="shared" si="368"/>
        <v>0</v>
      </c>
      <c r="K638" s="18">
        <f t="shared" si="368"/>
        <v>0</v>
      </c>
      <c r="L638" s="18">
        <f t="shared" si="368"/>
        <v>0</v>
      </c>
      <c r="M638" s="18">
        <f t="shared" si="368"/>
        <v>0</v>
      </c>
      <c r="N638" s="25">
        <f t="shared" si="368"/>
        <v>0</v>
      </c>
      <c r="O638" s="25">
        <f t="shared" si="368"/>
        <v>0</v>
      </c>
    </row>
    <row r="639" spans="1:15" ht="13.6" hidden="1" x14ac:dyDescent="0.25">
      <c r="A639" s="40" t="s">
        <v>39</v>
      </c>
      <c r="B639" s="27">
        <v>700</v>
      </c>
      <c r="C639" s="37" t="s">
        <v>75</v>
      </c>
      <c r="D639" s="37" t="s">
        <v>36</v>
      </c>
      <c r="E639" s="11" t="s">
        <v>459</v>
      </c>
      <c r="F639" s="49" t="s">
        <v>78</v>
      </c>
      <c r="G639" s="29">
        <f t="shared" si="368"/>
        <v>0</v>
      </c>
      <c r="H639" s="29">
        <f t="shared" si="368"/>
        <v>0</v>
      </c>
      <c r="I639" s="29">
        <f t="shared" si="368"/>
        <v>0</v>
      </c>
      <c r="J639" s="29">
        <f t="shared" si="368"/>
        <v>0</v>
      </c>
      <c r="K639" s="29">
        <f t="shared" si="368"/>
        <v>0</v>
      </c>
      <c r="L639" s="29">
        <f t="shared" si="368"/>
        <v>0</v>
      </c>
      <c r="M639" s="29">
        <f t="shared" si="368"/>
        <v>0</v>
      </c>
      <c r="N639" s="39">
        <f t="shared" si="368"/>
        <v>0</v>
      </c>
      <c r="O639" s="39">
        <f t="shared" si="368"/>
        <v>0</v>
      </c>
    </row>
    <row r="640" spans="1:15" ht="13.6" hidden="1" x14ac:dyDescent="0.25">
      <c r="A640" s="40" t="s">
        <v>40</v>
      </c>
      <c r="B640" s="27">
        <v>700</v>
      </c>
      <c r="C640" s="37" t="s">
        <v>75</v>
      </c>
      <c r="D640" s="37" t="s">
        <v>36</v>
      </c>
      <c r="E640" s="11" t="s">
        <v>459</v>
      </c>
      <c r="F640" s="49" t="s">
        <v>79</v>
      </c>
      <c r="G640" s="29">
        <f>+H640+I640</f>
        <v>0</v>
      </c>
      <c r="H640" s="29"/>
      <c r="I640" s="29"/>
      <c r="J640" s="29">
        <f>+K640+L640</f>
        <v>0</v>
      </c>
      <c r="K640" s="29"/>
      <c r="L640" s="29"/>
      <c r="M640" s="29">
        <f>+N640+O640</f>
        <v>0</v>
      </c>
      <c r="N640" s="11"/>
      <c r="O640" s="11"/>
    </row>
    <row r="641" spans="1:15" ht="30.75" hidden="1" customHeight="1" x14ac:dyDescent="0.2">
      <c r="A641" s="22" t="s">
        <v>460</v>
      </c>
      <c r="B641" s="10">
        <v>700</v>
      </c>
      <c r="C641" s="33" t="s">
        <v>75</v>
      </c>
      <c r="D641" s="33" t="s">
        <v>36</v>
      </c>
      <c r="E641" s="9" t="s">
        <v>461</v>
      </c>
      <c r="F641" s="59"/>
      <c r="G641" s="18">
        <f t="shared" ref="G641:O642" si="369">+G642</f>
        <v>0</v>
      </c>
      <c r="H641" s="18">
        <f t="shared" si="369"/>
        <v>0</v>
      </c>
      <c r="I641" s="18">
        <f t="shared" si="369"/>
        <v>0</v>
      </c>
      <c r="J641" s="18">
        <f t="shared" si="369"/>
        <v>0</v>
      </c>
      <c r="K641" s="18">
        <f t="shared" si="369"/>
        <v>0</v>
      </c>
      <c r="L641" s="18">
        <f t="shared" si="369"/>
        <v>0</v>
      </c>
      <c r="M641" s="18">
        <f t="shared" si="369"/>
        <v>0</v>
      </c>
      <c r="N641" s="25">
        <f t="shared" si="369"/>
        <v>0</v>
      </c>
      <c r="O641" s="25">
        <f t="shared" si="369"/>
        <v>0</v>
      </c>
    </row>
    <row r="642" spans="1:15" ht="13.6" hidden="1" x14ac:dyDescent="0.25">
      <c r="A642" s="70" t="s">
        <v>272</v>
      </c>
      <c r="B642" s="27">
        <v>700</v>
      </c>
      <c r="C642" s="37" t="s">
        <v>75</v>
      </c>
      <c r="D642" s="37" t="s">
        <v>36</v>
      </c>
      <c r="E642" s="11" t="s">
        <v>461</v>
      </c>
      <c r="F642" s="49" t="s">
        <v>273</v>
      </c>
      <c r="G642" s="29">
        <f t="shared" si="369"/>
        <v>0</v>
      </c>
      <c r="H642" s="29">
        <f t="shared" si="369"/>
        <v>0</v>
      </c>
      <c r="I642" s="29">
        <f t="shared" si="369"/>
        <v>0</v>
      </c>
      <c r="J642" s="29">
        <f t="shared" si="369"/>
        <v>0</v>
      </c>
      <c r="K642" s="29">
        <f t="shared" si="369"/>
        <v>0</v>
      </c>
      <c r="L642" s="29">
        <f t="shared" si="369"/>
        <v>0</v>
      </c>
      <c r="M642" s="29">
        <f t="shared" si="369"/>
        <v>0</v>
      </c>
      <c r="N642" s="39">
        <f t="shared" si="369"/>
        <v>0</v>
      </c>
      <c r="O642" s="39">
        <f t="shared" si="369"/>
        <v>0</v>
      </c>
    </row>
    <row r="643" spans="1:15" ht="13.6" hidden="1" x14ac:dyDescent="0.25">
      <c r="A643" s="71" t="s">
        <v>274</v>
      </c>
      <c r="B643" s="27">
        <v>700</v>
      </c>
      <c r="C643" s="37" t="s">
        <v>75</v>
      </c>
      <c r="D643" s="37" t="s">
        <v>36</v>
      </c>
      <c r="E643" s="11" t="s">
        <v>461</v>
      </c>
      <c r="F643" s="49" t="s">
        <v>275</v>
      </c>
      <c r="G643" s="29">
        <f>+H643+I643</f>
        <v>0</v>
      </c>
      <c r="H643" s="29"/>
      <c r="I643" s="29"/>
      <c r="J643" s="29">
        <f>+K643+L643</f>
        <v>0</v>
      </c>
      <c r="K643" s="29"/>
      <c r="L643" s="29"/>
      <c r="M643" s="29">
        <f>+N643+O643</f>
        <v>0</v>
      </c>
      <c r="N643" s="11"/>
      <c r="O643" s="11"/>
    </row>
    <row r="644" spans="1:15" ht="25.85" hidden="1" x14ac:dyDescent="0.2">
      <c r="A644" s="22" t="s">
        <v>462</v>
      </c>
      <c r="B644" s="10">
        <v>700</v>
      </c>
      <c r="C644" s="33" t="s">
        <v>75</v>
      </c>
      <c r="D644" s="33" t="s">
        <v>36</v>
      </c>
      <c r="E644" s="9" t="s">
        <v>463</v>
      </c>
      <c r="F644" s="59"/>
      <c r="G644" s="18">
        <f t="shared" ref="G644:O645" si="370">+G645</f>
        <v>0</v>
      </c>
      <c r="H644" s="18">
        <f t="shared" si="370"/>
        <v>0</v>
      </c>
      <c r="I644" s="18">
        <f t="shared" si="370"/>
        <v>0</v>
      </c>
      <c r="J644" s="18">
        <f t="shared" si="370"/>
        <v>0</v>
      </c>
      <c r="K644" s="18">
        <f t="shared" si="370"/>
        <v>0</v>
      </c>
      <c r="L644" s="18">
        <f t="shared" si="370"/>
        <v>0</v>
      </c>
      <c r="M644" s="18">
        <f t="shared" si="370"/>
        <v>0</v>
      </c>
      <c r="N644" s="25">
        <f t="shared" si="370"/>
        <v>0</v>
      </c>
      <c r="O644" s="25">
        <f t="shared" si="370"/>
        <v>0</v>
      </c>
    </row>
    <row r="645" spans="1:15" ht="13.6" hidden="1" x14ac:dyDescent="0.25">
      <c r="A645" s="70" t="s">
        <v>272</v>
      </c>
      <c r="B645" s="27">
        <v>700</v>
      </c>
      <c r="C645" s="37" t="s">
        <v>75</v>
      </c>
      <c r="D645" s="37" t="s">
        <v>36</v>
      </c>
      <c r="E645" s="11" t="s">
        <v>463</v>
      </c>
      <c r="F645" s="49" t="s">
        <v>273</v>
      </c>
      <c r="G645" s="29">
        <f t="shared" si="370"/>
        <v>0</v>
      </c>
      <c r="H645" s="29">
        <f t="shared" si="370"/>
        <v>0</v>
      </c>
      <c r="I645" s="29">
        <f t="shared" si="370"/>
        <v>0</v>
      </c>
      <c r="J645" s="29">
        <f t="shared" si="370"/>
        <v>0</v>
      </c>
      <c r="K645" s="29">
        <f t="shared" si="370"/>
        <v>0</v>
      </c>
      <c r="L645" s="29">
        <f t="shared" si="370"/>
        <v>0</v>
      </c>
      <c r="M645" s="29">
        <f t="shared" si="370"/>
        <v>0</v>
      </c>
      <c r="N645" s="39">
        <f t="shared" si="370"/>
        <v>0</v>
      </c>
      <c r="O645" s="39">
        <f t="shared" si="370"/>
        <v>0</v>
      </c>
    </row>
    <row r="646" spans="1:15" ht="13.6" hidden="1" x14ac:dyDescent="0.25">
      <c r="A646" s="71" t="s">
        <v>274</v>
      </c>
      <c r="B646" s="27">
        <v>700</v>
      </c>
      <c r="C646" s="37" t="s">
        <v>75</v>
      </c>
      <c r="D646" s="37" t="s">
        <v>36</v>
      </c>
      <c r="E646" s="11" t="s">
        <v>463</v>
      </c>
      <c r="F646" s="49" t="s">
        <v>275</v>
      </c>
      <c r="G646" s="29">
        <f>+H646+I646</f>
        <v>0</v>
      </c>
      <c r="H646" s="29"/>
      <c r="I646" s="29"/>
      <c r="J646" s="29">
        <f>+K646+L646</f>
        <v>0</v>
      </c>
      <c r="K646" s="29"/>
      <c r="L646" s="29"/>
      <c r="M646" s="29">
        <f>+N646+O646</f>
        <v>0</v>
      </c>
      <c r="N646" s="11"/>
      <c r="O646" s="11"/>
    </row>
    <row r="647" spans="1:15" ht="25.85" hidden="1" x14ac:dyDescent="0.2">
      <c r="A647" s="56" t="s">
        <v>464</v>
      </c>
      <c r="B647" s="10">
        <v>700</v>
      </c>
      <c r="C647" s="33" t="s">
        <v>75</v>
      </c>
      <c r="D647" s="33" t="s">
        <v>36</v>
      </c>
      <c r="E647" s="9" t="s">
        <v>465</v>
      </c>
      <c r="F647" s="59"/>
      <c r="G647" s="18">
        <f t="shared" ref="G647:O650" si="371">+G648</f>
        <v>0</v>
      </c>
      <c r="H647" s="18">
        <f t="shared" ref="H647:O648" si="372">+H648</f>
        <v>0</v>
      </c>
      <c r="I647" s="18">
        <f t="shared" si="372"/>
        <v>0</v>
      </c>
      <c r="J647" s="18">
        <f t="shared" si="372"/>
        <v>0</v>
      </c>
      <c r="K647" s="18">
        <f t="shared" si="372"/>
        <v>0</v>
      </c>
      <c r="L647" s="18">
        <f t="shared" si="372"/>
        <v>0</v>
      </c>
      <c r="M647" s="18">
        <f t="shared" si="372"/>
        <v>0</v>
      </c>
      <c r="N647" s="25">
        <f t="shared" si="372"/>
        <v>0</v>
      </c>
      <c r="O647" s="25">
        <f t="shared" si="372"/>
        <v>0</v>
      </c>
    </row>
    <row r="648" spans="1:15" ht="25.85" hidden="1" x14ac:dyDescent="0.2">
      <c r="A648" s="56" t="s">
        <v>466</v>
      </c>
      <c r="B648" s="10">
        <v>700</v>
      </c>
      <c r="C648" s="33" t="s">
        <v>75</v>
      </c>
      <c r="D648" s="33" t="s">
        <v>36</v>
      </c>
      <c r="E648" s="9" t="s">
        <v>467</v>
      </c>
      <c r="F648" s="59"/>
      <c r="G648" s="18">
        <f t="shared" si="371"/>
        <v>0</v>
      </c>
      <c r="H648" s="18">
        <f t="shared" si="372"/>
        <v>0</v>
      </c>
      <c r="I648" s="18">
        <f t="shared" si="372"/>
        <v>0</v>
      </c>
      <c r="J648" s="18">
        <f t="shared" si="372"/>
        <v>0</v>
      </c>
      <c r="K648" s="18">
        <f t="shared" si="372"/>
        <v>0</v>
      </c>
      <c r="L648" s="18">
        <f t="shared" si="372"/>
        <v>0</v>
      </c>
      <c r="M648" s="18">
        <f t="shared" si="372"/>
        <v>0</v>
      </c>
      <c r="N648" s="25">
        <f t="shared" si="372"/>
        <v>0</v>
      </c>
      <c r="O648" s="25">
        <f t="shared" si="372"/>
        <v>0</v>
      </c>
    </row>
    <row r="649" spans="1:15" ht="25.85" hidden="1" x14ac:dyDescent="0.2">
      <c r="A649" s="56" t="s">
        <v>468</v>
      </c>
      <c r="B649" s="10">
        <v>700</v>
      </c>
      <c r="C649" s="33" t="s">
        <v>75</v>
      </c>
      <c r="D649" s="33" t="s">
        <v>36</v>
      </c>
      <c r="E649" s="9" t="s">
        <v>469</v>
      </c>
      <c r="F649" s="59"/>
      <c r="G649" s="18">
        <f t="shared" si="371"/>
        <v>0</v>
      </c>
      <c r="H649" s="18">
        <f t="shared" si="371"/>
        <v>0</v>
      </c>
      <c r="I649" s="18">
        <f t="shared" si="371"/>
        <v>0</v>
      </c>
      <c r="J649" s="18">
        <f t="shared" si="371"/>
        <v>0</v>
      </c>
      <c r="K649" s="18">
        <f t="shared" si="371"/>
        <v>0</v>
      </c>
      <c r="L649" s="18">
        <f t="shared" si="371"/>
        <v>0</v>
      </c>
      <c r="M649" s="18">
        <f t="shared" si="371"/>
        <v>0</v>
      </c>
      <c r="N649" s="25">
        <f t="shared" si="371"/>
        <v>0</v>
      </c>
      <c r="O649" s="25">
        <f t="shared" si="371"/>
        <v>0</v>
      </c>
    </row>
    <row r="650" spans="1:15" ht="13.6" hidden="1" x14ac:dyDescent="0.25">
      <c r="A650" s="40" t="s">
        <v>39</v>
      </c>
      <c r="B650" s="27">
        <v>700</v>
      </c>
      <c r="C650" s="37" t="s">
        <v>75</v>
      </c>
      <c r="D650" s="37" t="s">
        <v>36</v>
      </c>
      <c r="E650" s="11" t="s">
        <v>469</v>
      </c>
      <c r="F650" s="49" t="s">
        <v>78</v>
      </c>
      <c r="G650" s="29">
        <f t="shared" si="371"/>
        <v>0</v>
      </c>
      <c r="H650" s="29">
        <f t="shared" si="371"/>
        <v>0</v>
      </c>
      <c r="I650" s="29">
        <f t="shared" si="371"/>
        <v>0</v>
      </c>
      <c r="J650" s="29">
        <f t="shared" si="371"/>
        <v>0</v>
      </c>
      <c r="K650" s="29">
        <f t="shared" si="371"/>
        <v>0</v>
      </c>
      <c r="L650" s="29">
        <f t="shared" si="371"/>
        <v>0</v>
      </c>
      <c r="M650" s="29">
        <f t="shared" si="371"/>
        <v>0</v>
      </c>
      <c r="N650" s="39">
        <f t="shared" si="371"/>
        <v>0</v>
      </c>
      <c r="O650" s="39">
        <f t="shared" si="371"/>
        <v>0</v>
      </c>
    </row>
    <row r="651" spans="1:15" ht="13.6" hidden="1" x14ac:dyDescent="0.25">
      <c r="A651" s="40" t="s">
        <v>40</v>
      </c>
      <c r="B651" s="27">
        <v>700</v>
      </c>
      <c r="C651" s="37" t="s">
        <v>75</v>
      </c>
      <c r="D651" s="37" t="s">
        <v>36</v>
      </c>
      <c r="E651" s="11" t="s">
        <v>469</v>
      </c>
      <c r="F651" s="49" t="s">
        <v>79</v>
      </c>
      <c r="G651" s="29">
        <f>+H651+I651</f>
        <v>0</v>
      </c>
      <c r="H651" s="29"/>
      <c r="I651" s="29"/>
      <c r="J651" s="29">
        <f>+K651+L651</f>
        <v>0</v>
      </c>
      <c r="K651" s="29"/>
      <c r="L651" s="29"/>
      <c r="M651" s="29">
        <f>+N651+O651</f>
        <v>0</v>
      </c>
      <c r="N651" s="11"/>
      <c r="O651" s="11"/>
    </row>
    <row r="652" spans="1:15" x14ac:dyDescent="0.2">
      <c r="A652" s="22" t="s">
        <v>24</v>
      </c>
      <c r="B652" s="10">
        <v>700</v>
      </c>
      <c r="C652" s="33" t="s">
        <v>75</v>
      </c>
      <c r="D652" s="33" t="s">
        <v>36</v>
      </c>
      <c r="E652" s="9" t="s">
        <v>25</v>
      </c>
      <c r="F652" s="59"/>
      <c r="G652" s="18">
        <f>+G653+G673+G656+G662+G668+G659+G665</f>
        <v>6440</v>
      </c>
      <c r="H652" s="18">
        <f t="shared" ref="H652:O652" si="373">+H653+H673+H656+H662+H668+H659+H665</f>
        <v>313.53999999999996</v>
      </c>
      <c r="I652" s="18">
        <f t="shared" si="373"/>
        <v>6126.46</v>
      </c>
      <c r="J652" s="18">
        <f t="shared" si="373"/>
        <v>88425.523610000004</v>
      </c>
      <c r="K652" s="18">
        <f t="shared" si="373"/>
        <v>2299.0636100000002</v>
      </c>
      <c r="L652" s="18">
        <f t="shared" si="373"/>
        <v>86126.46</v>
      </c>
      <c r="M652" s="18">
        <f t="shared" si="373"/>
        <v>6290</v>
      </c>
      <c r="N652" s="18">
        <f t="shared" si="373"/>
        <v>163.54</v>
      </c>
      <c r="O652" s="18">
        <f t="shared" si="373"/>
        <v>6126.46</v>
      </c>
    </row>
    <row r="653" spans="1:15" ht="15.65" x14ac:dyDescent="0.2">
      <c r="A653" s="32" t="s">
        <v>470</v>
      </c>
      <c r="B653" s="10">
        <v>700</v>
      </c>
      <c r="C653" s="33" t="s">
        <v>75</v>
      </c>
      <c r="D653" s="33" t="s">
        <v>36</v>
      </c>
      <c r="E653" s="9" t="s">
        <v>471</v>
      </c>
      <c r="F653" s="59"/>
      <c r="G653" s="18">
        <f t="shared" ref="G653:O657" si="374">+G654</f>
        <v>150</v>
      </c>
      <c r="H653" s="18">
        <f t="shared" si="374"/>
        <v>150</v>
      </c>
      <c r="I653" s="18">
        <f t="shared" si="374"/>
        <v>0</v>
      </c>
      <c r="J653" s="18">
        <f t="shared" si="374"/>
        <v>0</v>
      </c>
      <c r="K653" s="18">
        <f t="shared" si="374"/>
        <v>0</v>
      </c>
      <c r="L653" s="18">
        <f t="shared" si="374"/>
        <v>0</v>
      </c>
      <c r="M653" s="18">
        <f t="shared" si="374"/>
        <v>0</v>
      </c>
      <c r="N653" s="25">
        <f t="shared" si="374"/>
        <v>0</v>
      </c>
      <c r="O653" s="25">
        <f t="shared" si="374"/>
        <v>0</v>
      </c>
    </row>
    <row r="654" spans="1:15" ht="13.6" x14ac:dyDescent="0.25">
      <c r="A654" s="40" t="s">
        <v>39</v>
      </c>
      <c r="B654" s="27">
        <v>700</v>
      </c>
      <c r="C654" s="37" t="s">
        <v>75</v>
      </c>
      <c r="D654" s="37" t="s">
        <v>36</v>
      </c>
      <c r="E654" s="11" t="s">
        <v>471</v>
      </c>
      <c r="F654" s="49" t="s">
        <v>78</v>
      </c>
      <c r="G654" s="29">
        <f t="shared" si="374"/>
        <v>150</v>
      </c>
      <c r="H654" s="29">
        <f t="shared" si="374"/>
        <v>150</v>
      </c>
      <c r="I654" s="29">
        <f t="shared" si="374"/>
        <v>0</v>
      </c>
      <c r="J654" s="29">
        <f t="shared" si="374"/>
        <v>0</v>
      </c>
      <c r="K654" s="29">
        <f t="shared" si="374"/>
        <v>0</v>
      </c>
      <c r="L654" s="29">
        <f t="shared" si="374"/>
        <v>0</v>
      </c>
      <c r="M654" s="29">
        <f t="shared" si="374"/>
        <v>0</v>
      </c>
      <c r="N654" s="11">
        <f t="shared" si="374"/>
        <v>0</v>
      </c>
      <c r="O654" s="11">
        <f t="shared" si="374"/>
        <v>0</v>
      </c>
    </row>
    <row r="655" spans="1:15" ht="13.6" x14ac:dyDescent="0.25">
      <c r="A655" s="40" t="s">
        <v>40</v>
      </c>
      <c r="B655" s="27">
        <v>700</v>
      </c>
      <c r="C655" s="37" t="s">
        <v>75</v>
      </c>
      <c r="D655" s="37" t="s">
        <v>36</v>
      </c>
      <c r="E655" s="11" t="s">
        <v>471</v>
      </c>
      <c r="F655" s="49" t="s">
        <v>79</v>
      </c>
      <c r="G655" s="29">
        <f>+H655+I655</f>
        <v>150</v>
      </c>
      <c r="H655" s="29">
        <v>150</v>
      </c>
      <c r="I655" s="29"/>
      <c r="J655" s="29">
        <f>+K655+L655</f>
        <v>0</v>
      </c>
      <c r="K655" s="29"/>
      <c r="L655" s="29"/>
      <c r="M655" s="29">
        <f>+N655+O655</f>
        <v>0</v>
      </c>
      <c r="N655" s="11"/>
      <c r="O655" s="11"/>
    </row>
    <row r="656" spans="1:15" ht="13.6" hidden="1" x14ac:dyDescent="0.25">
      <c r="A656" s="22" t="s">
        <v>454</v>
      </c>
      <c r="B656" s="10">
        <v>700</v>
      </c>
      <c r="C656" s="33" t="s">
        <v>75</v>
      </c>
      <c r="D656" s="33" t="s">
        <v>36</v>
      </c>
      <c r="E656" s="9" t="s">
        <v>472</v>
      </c>
      <c r="F656" s="49"/>
      <c r="G656" s="18">
        <f t="shared" si="374"/>
        <v>0</v>
      </c>
      <c r="H656" s="18">
        <f t="shared" si="374"/>
        <v>0</v>
      </c>
      <c r="I656" s="18">
        <f t="shared" si="374"/>
        <v>0</v>
      </c>
      <c r="J656" s="18">
        <f t="shared" si="374"/>
        <v>0</v>
      </c>
      <c r="K656" s="18">
        <f t="shared" si="374"/>
        <v>0</v>
      </c>
      <c r="L656" s="18">
        <f t="shared" si="374"/>
        <v>0</v>
      </c>
      <c r="M656" s="18">
        <f t="shared" si="374"/>
        <v>0</v>
      </c>
      <c r="N656" s="25">
        <f t="shared" si="374"/>
        <v>0</v>
      </c>
      <c r="O656" s="25">
        <f t="shared" si="374"/>
        <v>0</v>
      </c>
    </row>
    <row r="657" spans="1:15" ht="13.6" hidden="1" x14ac:dyDescent="0.25">
      <c r="A657" s="40" t="s">
        <v>39</v>
      </c>
      <c r="B657" s="27">
        <v>700</v>
      </c>
      <c r="C657" s="37" t="s">
        <v>75</v>
      </c>
      <c r="D657" s="37" t="s">
        <v>36</v>
      </c>
      <c r="E657" s="11" t="s">
        <v>472</v>
      </c>
      <c r="F657" s="49" t="s">
        <v>78</v>
      </c>
      <c r="G657" s="29">
        <f t="shared" si="374"/>
        <v>0</v>
      </c>
      <c r="H657" s="29">
        <f t="shared" si="374"/>
        <v>0</v>
      </c>
      <c r="I657" s="29">
        <f t="shared" si="374"/>
        <v>0</v>
      </c>
      <c r="J657" s="29">
        <f t="shared" si="374"/>
        <v>0</v>
      </c>
      <c r="K657" s="29">
        <f t="shared" si="374"/>
        <v>0</v>
      </c>
      <c r="L657" s="29">
        <f t="shared" si="374"/>
        <v>0</v>
      </c>
      <c r="M657" s="29">
        <f t="shared" si="374"/>
        <v>0</v>
      </c>
      <c r="N657" s="11">
        <f t="shared" si="374"/>
        <v>0</v>
      </c>
      <c r="O657" s="11">
        <f t="shared" si="374"/>
        <v>0</v>
      </c>
    </row>
    <row r="658" spans="1:15" ht="23.1" hidden="1" customHeight="1" x14ac:dyDescent="0.25">
      <c r="A658" s="40" t="s">
        <v>40</v>
      </c>
      <c r="B658" s="27">
        <v>700</v>
      </c>
      <c r="C658" s="37" t="s">
        <v>75</v>
      </c>
      <c r="D658" s="37" t="s">
        <v>36</v>
      </c>
      <c r="E658" s="11" t="s">
        <v>472</v>
      </c>
      <c r="F658" s="49" t="s">
        <v>79</v>
      </c>
      <c r="G658" s="29">
        <f>+H658+I658</f>
        <v>0</v>
      </c>
      <c r="H658" s="29"/>
      <c r="I658" s="29"/>
      <c r="J658" s="29">
        <f>+K658+L658</f>
        <v>0</v>
      </c>
      <c r="K658" s="29"/>
      <c r="L658" s="29"/>
      <c r="M658" s="29">
        <f>+N658+O658</f>
        <v>0</v>
      </c>
      <c r="N658" s="11"/>
      <c r="O658" s="11"/>
    </row>
    <row r="659" spans="1:15" ht="25.85" x14ac:dyDescent="0.2">
      <c r="A659" s="22" t="s">
        <v>460</v>
      </c>
      <c r="B659" s="10">
        <v>700</v>
      </c>
      <c r="C659" s="33" t="s">
        <v>75</v>
      </c>
      <c r="D659" s="33" t="s">
        <v>36</v>
      </c>
      <c r="E659" s="9" t="s">
        <v>473</v>
      </c>
      <c r="F659" s="59"/>
      <c r="G659" s="18">
        <f t="shared" ref="G659:O660" si="375">+G660</f>
        <v>0</v>
      </c>
      <c r="H659" s="18">
        <f t="shared" si="375"/>
        <v>0</v>
      </c>
      <c r="I659" s="18">
        <f t="shared" si="375"/>
        <v>0</v>
      </c>
      <c r="J659" s="18">
        <f t="shared" si="375"/>
        <v>80000</v>
      </c>
      <c r="K659" s="18">
        <f t="shared" si="375"/>
        <v>0</v>
      </c>
      <c r="L659" s="18">
        <f t="shared" si="375"/>
        <v>80000</v>
      </c>
      <c r="M659" s="18">
        <f t="shared" si="375"/>
        <v>0</v>
      </c>
      <c r="N659" s="25">
        <f t="shared" si="375"/>
        <v>0</v>
      </c>
      <c r="O659" s="25">
        <f t="shared" si="375"/>
        <v>0</v>
      </c>
    </row>
    <row r="660" spans="1:15" ht="13.6" x14ac:dyDescent="0.25">
      <c r="A660" s="70" t="s">
        <v>272</v>
      </c>
      <c r="B660" s="27">
        <v>700</v>
      </c>
      <c r="C660" s="37" t="s">
        <v>75</v>
      </c>
      <c r="D660" s="37" t="s">
        <v>36</v>
      </c>
      <c r="E660" s="11" t="s">
        <v>473</v>
      </c>
      <c r="F660" s="49" t="s">
        <v>273</v>
      </c>
      <c r="G660" s="29">
        <f t="shared" si="375"/>
        <v>0</v>
      </c>
      <c r="H660" s="29">
        <f t="shared" si="375"/>
        <v>0</v>
      </c>
      <c r="I660" s="29">
        <f t="shared" si="375"/>
        <v>0</v>
      </c>
      <c r="J660" s="29">
        <f t="shared" si="375"/>
        <v>80000</v>
      </c>
      <c r="K660" s="29">
        <f t="shared" si="375"/>
        <v>0</v>
      </c>
      <c r="L660" s="29">
        <f t="shared" si="375"/>
        <v>80000</v>
      </c>
      <c r="M660" s="29">
        <f t="shared" si="375"/>
        <v>0</v>
      </c>
      <c r="N660" s="11">
        <f t="shared" si="375"/>
        <v>0</v>
      </c>
      <c r="O660" s="11">
        <f t="shared" si="375"/>
        <v>0</v>
      </c>
    </row>
    <row r="661" spans="1:15" ht="13.6" x14ac:dyDescent="0.25">
      <c r="A661" s="71" t="s">
        <v>274</v>
      </c>
      <c r="B661" s="27">
        <v>700</v>
      </c>
      <c r="C661" s="37" t="s">
        <v>75</v>
      </c>
      <c r="D661" s="37" t="s">
        <v>36</v>
      </c>
      <c r="E661" s="11" t="s">
        <v>473</v>
      </c>
      <c r="F661" s="49" t="s">
        <v>275</v>
      </c>
      <c r="G661" s="29">
        <f>+H661+I661</f>
        <v>0</v>
      </c>
      <c r="H661" s="29"/>
      <c r="I661" s="29"/>
      <c r="J661" s="29">
        <f>+K661+L661</f>
        <v>80000</v>
      </c>
      <c r="K661" s="29"/>
      <c r="L661" s="29">
        <v>80000</v>
      </c>
      <c r="M661" s="29">
        <f>+N661+O661</f>
        <v>0</v>
      </c>
      <c r="N661" s="11"/>
      <c r="O661" s="11"/>
    </row>
    <row r="662" spans="1:15" ht="25.85" x14ac:dyDescent="0.2">
      <c r="A662" s="22" t="s">
        <v>474</v>
      </c>
      <c r="B662" s="10">
        <v>700</v>
      </c>
      <c r="C662" s="33" t="s">
        <v>75</v>
      </c>
      <c r="D662" s="33" t="s">
        <v>36</v>
      </c>
      <c r="E662" s="9" t="s">
        <v>475</v>
      </c>
      <c r="F662" s="59"/>
      <c r="G662" s="18">
        <f t="shared" ref="E662:O671" si="376">+G663</f>
        <v>6126.46</v>
      </c>
      <c r="H662" s="18">
        <f t="shared" si="376"/>
        <v>0</v>
      </c>
      <c r="I662" s="18">
        <f t="shared" si="376"/>
        <v>6126.46</v>
      </c>
      <c r="J662" s="18">
        <f t="shared" si="376"/>
        <v>6126.46</v>
      </c>
      <c r="K662" s="18">
        <f t="shared" si="376"/>
        <v>0</v>
      </c>
      <c r="L662" s="18">
        <f t="shared" si="376"/>
        <v>6126.46</v>
      </c>
      <c r="M662" s="18">
        <f t="shared" si="376"/>
        <v>6126.46</v>
      </c>
      <c r="N662" s="25">
        <f t="shared" si="376"/>
        <v>0</v>
      </c>
      <c r="O662" s="25">
        <f t="shared" si="376"/>
        <v>6126.46</v>
      </c>
    </row>
    <row r="663" spans="1:15" ht="13.6" x14ac:dyDescent="0.25">
      <c r="A663" s="40" t="s">
        <v>39</v>
      </c>
      <c r="B663" s="27">
        <v>700</v>
      </c>
      <c r="C663" s="37" t="s">
        <v>75</v>
      </c>
      <c r="D663" s="37" t="s">
        <v>36</v>
      </c>
      <c r="E663" s="11" t="s">
        <v>475</v>
      </c>
      <c r="F663" s="49" t="s">
        <v>78</v>
      </c>
      <c r="G663" s="29">
        <f t="shared" si="376"/>
        <v>6126.46</v>
      </c>
      <c r="H663" s="29">
        <f t="shared" si="376"/>
        <v>0</v>
      </c>
      <c r="I663" s="29">
        <f t="shared" si="376"/>
        <v>6126.46</v>
      </c>
      <c r="J663" s="29">
        <f t="shared" si="376"/>
        <v>6126.46</v>
      </c>
      <c r="K663" s="29">
        <f t="shared" si="376"/>
        <v>0</v>
      </c>
      <c r="L663" s="29">
        <f t="shared" si="376"/>
        <v>6126.46</v>
      </c>
      <c r="M663" s="29">
        <f t="shared" si="376"/>
        <v>6126.46</v>
      </c>
      <c r="N663" s="11">
        <f t="shared" si="376"/>
        <v>0</v>
      </c>
      <c r="O663" s="11">
        <f t="shared" si="376"/>
        <v>6126.46</v>
      </c>
    </row>
    <row r="664" spans="1:15" ht="13.6" x14ac:dyDescent="0.25">
      <c r="A664" s="40" t="s">
        <v>40</v>
      </c>
      <c r="B664" s="27">
        <v>700</v>
      </c>
      <c r="C664" s="37" t="s">
        <v>75</v>
      </c>
      <c r="D664" s="37" t="s">
        <v>36</v>
      </c>
      <c r="E664" s="11" t="s">
        <v>475</v>
      </c>
      <c r="F664" s="49" t="s">
        <v>79</v>
      </c>
      <c r="G664" s="29">
        <f>+H664+I664</f>
        <v>6126.46</v>
      </c>
      <c r="H664" s="29"/>
      <c r="I664" s="29">
        <v>6126.46</v>
      </c>
      <c r="J664" s="29">
        <f>+K664+L664</f>
        <v>6126.46</v>
      </c>
      <c r="K664" s="29"/>
      <c r="L664" s="29">
        <v>6126.46</v>
      </c>
      <c r="M664" s="29">
        <f>+N664+O664</f>
        <v>6126.46</v>
      </c>
      <c r="N664" s="11"/>
      <c r="O664" s="11">
        <v>6126.46</v>
      </c>
    </row>
    <row r="665" spans="1:15" ht="25.85" x14ac:dyDescent="0.2">
      <c r="A665" s="22" t="s">
        <v>476</v>
      </c>
      <c r="B665" s="10">
        <v>700</v>
      </c>
      <c r="C665" s="33" t="s">
        <v>75</v>
      </c>
      <c r="D665" s="33" t="s">
        <v>36</v>
      </c>
      <c r="E665" s="9" t="s">
        <v>477</v>
      </c>
      <c r="F665" s="59"/>
      <c r="G665" s="18">
        <f t="shared" ref="G665:O666" si="377">+G666</f>
        <v>0</v>
      </c>
      <c r="H665" s="18">
        <f t="shared" si="377"/>
        <v>0</v>
      </c>
      <c r="I665" s="18">
        <f t="shared" si="377"/>
        <v>0</v>
      </c>
      <c r="J665" s="18">
        <f t="shared" si="377"/>
        <v>2135.5236100000002</v>
      </c>
      <c r="K665" s="18">
        <f t="shared" si="377"/>
        <v>2135.5236100000002</v>
      </c>
      <c r="L665" s="18">
        <f t="shared" si="377"/>
        <v>0</v>
      </c>
      <c r="M665" s="18">
        <f t="shared" si="377"/>
        <v>0</v>
      </c>
      <c r="N665" s="25">
        <f t="shared" si="377"/>
        <v>0</v>
      </c>
      <c r="O665" s="25">
        <f t="shared" si="377"/>
        <v>0</v>
      </c>
    </row>
    <row r="666" spans="1:15" ht="13.6" x14ac:dyDescent="0.25">
      <c r="A666" s="70" t="s">
        <v>272</v>
      </c>
      <c r="B666" s="27">
        <v>700</v>
      </c>
      <c r="C666" s="37" t="s">
        <v>75</v>
      </c>
      <c r="D666" s="37" t="s">
        <v>36</v>
      </c>
      <c r="E666" s="11" t="s">
        <v>477</v>
      </c>
      <c r="F666" s="49" t="s">
        <v>273</v>
      </c>
      <c r="G666" s="29">
        <f t="shared" si="377"/>
        <v>0</v>
      </c>
      <c r="H666" s="29">
        <f t="shared" si="377"/>
        <v>0</v>
      </c>
      <c r="I666" s="29">
        <f t="shared" si="377"/>
        <v>0</v>
      </c>
      <c r="J666" s="29">
        <f t="shared" si="377"/>
        <v>2135.5236100000002</v>
      </c>
      <c r="K666" s="29">
        <f t="shared" si="377"/>
        <v>2135.5236100000002</v>
      </c>
      <c r="L666" s="29">
        <f t="shared" si="377"/>
        <v>0</v>
      </c>
      <c r="M666" s="29">
        <f t="shared" si="377"/>
        <v>0</v>
      </c>
      <c r="N666" s="11">
        <f t="shared" si="377"/>
        <v>0</v>
      </c>
      <c r="O666" s="11">
        <f t="shared" si="377"/>
        <v>0</v>
      </c>
    </row>
    <row r="667" spans="1:15" ht="13.6" x14ac:dyDescent="0.25">
      <c r="A667" s="71" t="s">
        <v>274</v>
      </c>
      <c r="B667" s="27">
        <v>700</v>
      </c>
      <c r="C667" s="37" t="s">
        <v>75</v>
      </c>
      <c r="D667" s="37" t="s">
        <v>36</v>
      </c>
      <c r="E667" s="11" t="s">
        <v>477</v>
      </c>
      <c r="F667" s="49" t="s">
        <v>275</v>
      </c>
      <c r="G667" s="29">
        <f>+H667+I667</f>
        <v>0</v>
      </c>
      <c r="H667" s="29"/>
      <c r="I667" s="29"/>
      <c r="J667" s="29">
        <f>+K667+L667</f>
        <v>2135.5236100000002</v>
      </c>
      <c r="K667" s="29">
        <v>2135.5236100000002</v>
      </c>
      <c r="L667" s="29"/>
      <c r="M667" s="29">
        <f>+N667+O667</f>
        <v>0</v>
      </c>
      <c r="N667" s="11"/>
      <c r="O667" s="11"/>
    </row>
    <row r="668" spans="1:15" ht="38.75" x14ac:dyDescent="0.2">
      <c r="A668" s="22" t="s">
        <v>478</v>
      </c>
      <c r="B668" s="10">
        <v>700</v>
      </c>
      <c r="C668" s="33" t="s">
        <v>75</v>
      </c>
      <c r="D668" s="33" t="s">
        <v>36</v>
      </c>
      <c r="E668" s="9" t="s">
        <v>479</v>
      </c>
      <c r="F668" s="59"/>
      <c r="G668" s="18">
        <f t="shared" si="376"/>
        <v>163.54</v>
      </c>
      <c r="H668" s="18">
        <f t="shared" si="376"/>
        <v>163.54</v>
      </c>
      <c r="I668" s="18">
        <f t="shared" si="376"/>
        <v>0</v>
      </c>
      <c r="J668" s="18">
        <f t="shared" si="376"/>
        <v>163.54</v>
      </c>
      <c r="K668" s="18">
        <f t="shared" si="376"/>
        <v>163.54</v>
      </c>
      <c r="L668" s="18">
        <f t="shared" si="376"/>
        <v>0</v>
      </c>
      <c r="M668" s="18">
        <f t="shared" si="376"/>
        <v>163.54</v>
      </c>
      <c r="N668" s="25">
        <f t="shared" si="376"/>
        <v>163.54</v>
      </c>
      <c r="O668" s="25">
        <f t="shared" si="376"/>
        <v>0</v>
      </c>
    </row>
    <row r="669" spans="1:15" ht="13.6" x14ac:dyDescent="0.25">
      <c r="A669" s="40" t="s">
        <v>39</v>
      </c>
      <c r="B669" s="27">
        <v>700</v>
      </c>
      <c r="C669" s="37" t="s">
        <v>75</v>
      </c>
      <c r="D669" s="37" t="s">
        <v>36</v>
      </c>
      <c r="E669" s="11" t="s">
        <v>479</v>
      </c>
      <c r="F669" s="49" t="s">
        <v>78</v>
      </c>
      <c r="G669" s="29">
        <f t="shared" si="376"/>
        <v>163.54</v>
      </c>
      <c r="H669" s="29">
        <f t="shared" si="376"/>
        <v>163.54</v>
      </c>
      <c r="I669" s="29">
        <f t="shared" si="376"/>
        <v>0</v>
      </c>
      <c r="J669" s="29">
        <f t="shared" si="376"/>
        <v>163.54</v>
      </c>
      <c r="K669" s="29">
        <f t="shared" si="376"/>
        <v>163.54</v>
      </c>
      <c r="L669" s="29">
        <f t="shared" si="376"/>
        <v>0</v>
      </c>
      <c r="M669" s="29">
        <f t="shared" si="376"/>
        <v>163.54</v>
      </c>
      <c r="N669" s="11">
        <f t="shared" si="376"/>
        <v>163.54</v>
      </c>
      <c r="O669" s="11">
        <f t="shared" si="376"/>
        <v>0</v>
      </c>
    </row>
    <row r="670" spans="1:15" ht="13.6" x14ac:dyDescent="0.25">
      <c r="A670" s="40" t="s">
        <v>40</v>
      </c>
      <c r="B670" s="27">
        <v>700</v>
      </c>
      <c r="C670" s="37" t="s">
        <v>75</v>
      </c>
      <c r="D670" s="37" t="s">
        <v>36</v>
      </c>
      <c r="E670" s="11" t="s">
        <v>479</v>
      </c>
      <c r="F670" s="49" t="s">
        <v>79</v>
      </c>
      <c r="G670" s="29">
        <f>+H670+I670</f>
        <v>163.54</v>
      </c>
      <c r="H670" s="29">
        <v>163.54</v>
      </c>
      <c r="I670" s="29"/>
      <c r="J670" s="29">
        <f>+K670+L670</f>
        <v>163.54</v>
      </c>
      <c r="K670" s="29">
        <v>163.54</v>
      </c>
      <c r="L670" s="29"/>
      <c r="M670" s="29">
        <f>+N670+O670</f>
        <v>163.54</v>
      </c>
      <c r="N670" s="11">
        <v>163.54</v>
      </c>
      <c r="O670" s="11"/>
    </row>
    <row r="671" spans="1:15" ht="13.6" hidden="1" x14ac:dyDescent="0.25">
      <c r="A671" s="40" t="s">
        <v>39</v>
      </c>
      <c r="B671" s="27">
        <v>700</v>
      </c>
      <c r="C671" s="37" t="s">
        <v>75</v>
      </c>
      <c r="D671" s="37" t="s">
        <v>36</v>
      </c>
      <c r="E671" s="29">
        <f t="shared" si="376"/>
        <v>0</v>
      </c>
      <c r="F671" s="29"/>
      <c r="G671" s="29">
        <f t="shared" si="376"/>
        <v>0</v>
      </c>
      <c r="H671" s="29">
        <f t="shared" si="376"/>
        <v>0</v>
      </c>
      <c r="I671" s="29">
        <f t="shared" si="376"/>
        <v>0</v>
      </c>
      <c r="J671" s="29">
        <f t="shared" si="376"/>
        <v>0</v>
      </c>
      <c r="K671" s="29">
        <f t="shared" si="376"/>
        <v>0</v>
      </c>
      <c r="L671" s="11">
        <f t="shared" si="376"/>
        <v>0</v>
      </c>
      <c r="M671" s="11">
        <f t="shared" si="376"/>
        <v>0</v>
      </c>
      <c r="N671" s="11"/>
      <c r="O671" s="11"/>
    </row>
    <row r="672" spans="1:15" ht="13.6" hidden="1" x14ac:dyDescent="0.25">
      <c r="A672" s="40" t="s">
        <v>40</v>
      </c>
      <c r="B672" s="27">
        <v>700</v>
      </c>
      <c r="C672" s="37" t="s">
        <v>75</v>
      </c>
      <c r="D672" s="37" t="s">
        <v>36</v>
      </c>
      <c r="E672" s="29">
        <f>+F672+G672</f>
        <v>0</v>
      </c>
      <c r="F672" s="29"/>
      <c r="G672" s="29"/>
      <c r="H672" s="29">
        <f>+I672+J672</f>
        <v>0</v>
      </c>
      <c r="I672" s="29"/>
      <c r="J672" s="29"/>
      <c r="K672" s="29">
        <f>+L672+M672</f>
        <v>0</v>
      </c>
      <c r="L672" s="11"/>
      <c r="M672" s="11"/>
      <c r="N672" s="11"/>
      <c r="O672" s="11"/>
    </row>
    <row r="673" spans="1:15" ht="25.85" hidden="1" x14ac:dyDescent="0.2">
      <c r="A673" s="22" t="s">
        <v>480</v>
      </c>
      <c r="B673" s="10">
        <v>700</v>
      </c>
      <c r="C673" s="33" t="s">
        <v>75</v>
      </c>
      <c r="D673" s="33" t="s">
        <v>36</v>
      </c>
      <c r="E673" s="9" t="s">
        <v>481</v>
      </c>
      <c r="F673" s="59"/>
      <c r="G673" s="18">
        <f t="shared" ref="G673:I673" si="378">+G674+G679</f>
        <v>0</v>
      </c>
      <c r="H673" s="18">
        <f t="shared" si="378"/>
        <v>0</v>
      </c>
      <c r="I673" s="18">
        <f t="shared" si="378"/>
        <v>0</v>
      </c>
      <c r="J673" s="18">
        <f t="shared" ref="J673:O673" si="379">+J674+J679</f>
        <v>0</v>
      </c>
      <c r="K673" s="18">
        <f t="shared" si="379"/>
        <v>0</v>
      </c>
      <c r="L673" s="18">
        <f t="shared" si="379"/>
        <v>0</v>
      </c>
      <c r="M673" s="18">
        <f t="shared" si="379"/>
        <v>0</v>
      </c>
      <c r="N673" s="25">
        <f t="shared" si="379"/>
        <v>0</v>
      </c>
      <c r="O673" s="25">
        <f t="shared" si="379"/>
        <v>0</v>
      </c>
    </row>
    <row r="674" spans="1:15" ht="25.85" hidden="1" x14ac:dyDescent="0.2">
      <c r="A674" s="30" t="s">
        <v>482</v>
      </c>
      <c r="B674" s="10">
        <v>700</v>
      </c>
      <c r="C674" s="33" t="s">
        <v>75</v>
      </c>
      <c r="D674" s="33" t="s">
        <v>36</v>
      </c>
      <c r="E674" s="9" t="s">
        <v>483</v>
      </c>
      <c r="F674" s="59"/>
      <c r="G674" s="18">
        <f t="shared" ref="G674:I674" si="380">+G675+G677</f>
        <v>0</v>
      </c>
      <c r="H674" s="18">
        <f t="shared" si="380"/>
        <v>0</v>
      </c>
      <c r="I674" s="18">
        <f t="shared" si="380"/>
        <v>0</v>
      </c>
      <c r="J674" s="18">
        <f t="shared" ref="J674:O674" si="381">+J675+J677</f>
        <v>0</v>
      </c>
      <c r="K674" s="18">
        <f t="shared" si="381"/>
        <v>0</v>
      </c>
      <c r="L674" s="18">
        <f t="shared" si="381"/>
        <v>0</v>
      </c>
      <c r="M674" s="18">
        <f t="shared" si="381"/>
        <v>0</v>
      </c>
      <c r="N674" s="25">
        <f t="shared" si="381"/>
        <v>0</v>
      </c>
      <c r="O674" s="25">
        <f t="shared" si="381"/>
        <v>0</v>
      </c>
    </row>
    <row r="675" spans="1:15" ht="13.6" hidden="1" x14ac:dyDescent="0.25">
      <c r="A675" s="40" t="s">
        <v>39</v>
      </c>
      <c r="B675" s="27">
        <v>700</v>
      </c>
      <c r="C675" s="37" t="s">
        <v>75</v>
      </c>
      <c r="D675" s="37" t="s">
        <v>36</v>
      </c>
      <c r="E675" s="11" t="s">
        <v>483</v>
      </c>
      <c r="F675" s="49" t="s">
        <v>78</v>
      </c>
      <c r="G675" s="29">
        <f t="shared" ref="G675:O677" si="382">+G676</f>
        <v>0</v>
      </c>
      <c r="H675" s="29">
        <f t="shared" si="382"/>
        <v>0</v>
      </c>
      <c r="I675" s="29">
        <f t="shared" si="382"/>
        <v>0</v>
      </c>
      <c r="J675" s="29">
        <f t="shared" si="382"/>
        <v>0</v>
      </c>
      <c r="K675" s="29">
        <f t="shared" si="382"/>
        <v>0</v>
      </c>
      <c r="L675" s="29">
        <f t="shared" si="382"/>
        <v>0</v>
      </c>
      <c r="M675" s="29">
        <f t="shared" si="382"/>
        <v>0</v>
      </c>
      <c r="N675" s="11">
        <f t="shared" si="382"/>
        <v>0</v>
      </c>
      <c r="O675" s="11">
        <f t="shared" si="382"/>
        <v>0</v>
      </c>
    </row>
    <row r="676" spans="1:15" ht="13.6" hidden="1" x14ac:dyDescent="0.25">
      <c r="A676" s="40" t="s">
        <v>40</v>
      </c>
      <c r="B676" s="27">
        <v>700</v>
      </c>
      <c r="C676" s="37" t="s">
        <v>75</v>
      </c>
      <c r="D676" s="37" t="s">
        <v>36</v>
      </c>
      <c r="E676" s="11" t="s">
        <v>483</v>
      </c>
      <c r="F676" s="49" t="s">
        <v>79</v>
      </c>
      <c r="G676" s="29">
        <f>+H676+I676</f>
        <v>0</v>
      </c>
      <c r="H676" s="29"/>
      <c r="I676" s="29"/>
      <c r="J676" s="29">
        <f>+K676+L676</f>
        <v>0</v>
      </c>
      <c r="K676" s="29"/>
      <c r="L676" s="29"/>
      <c r="M676" s="29">
        <f>+N676+O676</f>
        <v>0</v>
      </c>
      <c r="N676" s="11"/>
      <c r="O676" s="11"/>
    </row>
    <row r="677" spans="1:15" ht="13.6" hidden="1" x14ac:dyDescent="0.25">
      <c r="A677" s="26" t="s">
        <v>61</v>
      </c>
      <c r="B677" s="27">
        <v>700</v>
      </c>
      <c r="C677" s="37" t="s">
        <v>75</v>
      </c>
      <c r="D677" s="37" t="s">
        <v>36</v>
      </c>
      <c r="E677" s="11" t="s">
        <v>483</v>
      </c>
      <c r="F677" s="49" t="s">
        <v>62</v>
      </c>
      <c r="G677" s="29">
        <f t="shared" si="382"/>
        <v>0</v>
      </c>
      <c r="H677" s="29">
        <f t="shared" si="382"/>
        <v>0</v>
      </c>
      <c r="I677" s="29">
        <f t="shared" si="382"/>
        <v>0</v>
      </c>
      <c r="J677" s="29">
        <f t="shared" si="382"/>
        <v>0</v>
      </c>
      <c r="K677" s="29">
        <f t="shared" si="382"/>
        <v>0</v>
      </c>
      <c r="L677" s="29">
        <f t="shared" si="382"/>
        <v>0</v>
      </c>
      <c r="M677" s="29">
        <f t="shared" si="382"/>
        <v>0</v>
      </c>
      <c r="N677" s="11">
        <f t="shared" si="382"/>
        <v>0</v>
      </c>
      <c r="O677" s="11">
        <f t="shared" si="382"/>
        <v>0</v>
      </c>
    </row>
    <row r="678" spans="1:15" ht="13.6" hidden="1" x14ac:dyDescent="0.25">
      <c r="A678" s="40" t="s">
        <v>239</v>
      </c>
      <c r="B678" s="27">
        <v>700</v>
      </c>
      <c r="C678" s="37" t="s">
        <v>75</v>
      </c>
      <c r="D678" s="37" t="s">
        <v>36</v>
      </c>
      <c r="E678" s="11" t="s">
        <v>483</v>
      </c>
      <c r="F678" s="49" t="s">
        <v>240</v>
      </c>
      <c r="G678" s="29">
        <f>+H678+I678</f>
        <v>0</v>
      </c>
      <c r="H678" s="29"/>
      <c r="I678" s="29"/>
      <c r="J678" s="29">
        <f>+K678+L678</f>
        <v>0</v>
      </c>
      <c r="K678" s="29"/>
      <c r="L678" s="29"/>
      <c r="M678" s="29">
        <f>+N678+O678</f>
        <v>0</v>
      </c>
      <c r="N678" s="11"/>
      <c r="O678" s="11"/>
    </row>
    <row r="679" spans="1:15" ht="25.85" hidden="1" x14ac:dyDescent="0.2">
      <c r="A679" s="30" t="s">
        <v>484</v>
      </c>
      <c r="B679" s="10">
        <v>700</v>
      </c>
      <c r="C679" s="33" t="s">
        <v>75</v>
      </c>
      <c r="D679" s="33" t="s">
        <v>36</v>
      </c>
      <c r="E679" s="9" t="s">
        <v>485</v>
      </c>
      <c r="F679" s="59"/>
      <c r="G679" s="18">
        <f>G682+G684</f>
        <v>0</v>
      </c>
      <c r="H679" s="18">
        <f t="shared" ref="H679:I679" si="383">H682+H684</f>
        <v>0</v>
      </c>
      <c r="I679" s="18">
        <f t="shared" si="383"/>
        <v>0</v>
      </c>
      <c r="J679" s="18">
        <f>J682+J684</f>
        <v>0</v>
      </c>
      <c r="K679" s="18">
        <f t="shared" ref="K679:L679" si="384">K682+K684</f>
        <v>0</v>
      </c>
      <c r="L679" s="18">
        <f t="shared" si="384"/>
        <v>0</v>
      </c>
      <c r="M679" s="18">
        <f>M682+M684</f>
        <v>0</v>
      </c>
      <c r="N679" s="25">
        <f t="shared" ref="N679:O679" si="385">N682+N684</f>
        <v>0</v>
      </c>
      <c r="O679" s="25">
        <f t="shared" si="385"/>
        <v>0</v>
      </c>
    </row>
    <row r="680" spans="1:15" ht="13.6" hidden="1" x14ac:dyDescent="0.25">
      <c r="A680" s="40" t="s">
        <v>39</v>
      </c>
      <c r="B680" s="27">
        <v>700</v>
      </c>
      <c r="C680" s="37" t="s">
        <v>75</v>
      </c>
      <c r="D680" s="37" t="s">
        <v>36</v>
      </c>
      <c r="E680" s="11" t="s">
        <v>485</v>
      </c>
      <c r="F680" s="49" t="s">
        <v>78</v>
      </c>
      <c r="G680" s="29">
        <f t="shared" ref="G680:O682" si="386">+G681</f>
        <v>0</v>
      </c>
      <c r="H680" s="29">
        <f t="shared" si="386"/>
        <v>0</v>
      </c>
      <c r="I680" s="29">
        <f t="shared" si="386"/>
        <v>0</v>
      </c>
      <c r="J680" s="29">
        <f t="shared" si="386"/>
        <v>0</v>
      </c>
      <c r="K680" s="29">
        <f t="shared" si="386"/>
        <v>0</v>
      </c>
      <c r="L680" s="29">
        <f t="shared" si="386"/>
        <v>0</v>
      </c>
      <c r="M680" s="29">
        <f t="shared" si="386"/>
        <v>0</v>
      </c>
      <c r="N680" s="11">
        <f t="shared" si="386"/>
        <v>0</v>
      </c>
      <c r="O680" s="11">
        <f t="shared" si="386"/>
        <v>0</v>
      </c>
    </row>
    <row r="681" spans="1:15" ht="13.6" hidden="1" x14ac:dyDescent="0.25">
      <c r="A681" s="40" t="s">
        <v>40</v>
      </c>
      <c r="B681" s="27">
        <v>700</v>
      </c>
      <c r="C681" s="37" t="s">
        <v>75</v>
      </c>
      <c r="D681" s="37" t="s">
        <v>36</v>
      </c>
      <c r="E681" s="11" t="s">
        <v>485</v>
      </c>
      <c r="F681" s="49" t="s">
        <v>79</v>
      </c>
      <c r="G681" s="29">
        <f>+H681+I681</f>
        <v>0</v>
      </c>
      <c r="H681" s="29"/>
      <c r="I681" s="29">
        <f>1741.7-1741.7</f>
        <v>0</v>
      </c>
      <c r="J681" s="29">
        <f>+K681+L681</f>
        <v>0</v>
      </c>
      <c r="K681" s="29"/>
      <c r="L681" s="29">
        <f>1741.7-1741.7</f>
        <v>0</v>
      </c>
      <c r="M681" s="29">
        <f>+N681+O681</f>
        <v>0</v>
      </c>
      <c r="N681" s="11"/>
      <c r="O681" s="11">
        <f>1741.7-1741.7</f>
        <v>0</v>
      </c>
    </row>
    <row r="682" spans="1:15" ht="13.6" hidden="1" x14ac:dyDescent="0.25">
      <c r="A682" s="40" t="s">
        <v>39</v>
      </c>
      <c r="B682" s="27">
        <v>700</v>
      </c>
      <c r="C682" s="37" t="s">
        <v>75</v>
      </c>
      <c r="D682" s="37" t="s">
        <v>36</v>
      </c>
      <c r="E682" s="11" t="s">
        <v>485</v>
      </c>
      <c r="F682" s="49" t="s">
        <v>78</v>
      </c>
      <c r="G682" s="29">
        <f t="shared" si="386"/>
        <v>0</v>
      </c>
      <c r="H682" s="29">
        <f t="shared" si="386"/>
        <v>0</v>
      </c>
      <c r="I682" s="29">
        <f t="shared" si="386"/>
        <v>0</v>
      </c>
      <c r="J682" s="29">
        <f t="shared" si="386"/>
        <v>0</v>
      </c>
      <c r="K682" s="29">
        <f t="shared" si="386"/>
        <v>0</v>
      </c>
      <c r="L682" s="29">
        <f t="shared" si="386"/>
        <v>0</v>
      </c>
      <c r="M682" s="29">
        <f t="shared" si="386"/>
        <v>0</v>
      </c>
      <c r="N682" s="11">
        <f t="shared" si="386"/>
        <v>0</v>
      </c>
      <c r="O682" s="11">
        <f t="shared" si="386"/>
        <v>0</v>
      </c>
    </row>
    <row r="683" spans="1:15" ht="13.6" hidden="1" x14ac:dyDescent="0.25">
      <c r="A683" s="40" t="s">
        <v>40</v>
      </c>
      <c r="B683" s="27">
        <v>700</v>
      </c>
      <c r="C683" s="37" t="s">
        <v>75</v>
      </c>
      <c r="D683" s="37" t="s">
        <v>36</v>
      </c>
      <c r="E683" s="11" t="s">
        <v>485</v>
      </c>
      <c r="F683" s="49" t="s">
        <v>79</v>
      </c>
      <c r="G683" s="29">
        <f>+H683+I683</f>
        <v>0</v>
      </c>
      <c r="H683" s="29"/>
      <c r="I683" s="29"/>
      <c r="J683" s="29">
        <f>+K683+L683</f>
        <v>0</v>
      </c>
      <c r="K683" s="29"/>
      <c r="L683" s="29"/>
      <c r="M683" s="29">
        <f>+N683+O683</f>
        <v>0</v>
      </c>
      <c r="N683" s="11"/>
      <c r="O683" s="11"/>
    </row>
    <row r="684" spans="1:15" ht="13.6" hidden="1" x14ac:dyDescent="0.25">
      <c r="A684" s="26" t="s">
        <v>61</v>
      </c>
      <c r="B684" s="27">
        <v>700</v>
      </c>
      <c r="C684" s="37" t="s">
        <v>75</v>
      </c>
      <c r="D684" s="37" t="s">
        <v>36</v>
      </c>
      <c r="E684" s="11" t="s">
        <v>485</v>
      </c>
      <c r="F684" s="49" t="s">
        <v>62</v>
      </c>
      <c r="G684" s="29">
        <f t="shared" ref="G684:O684" si="387">+G685</f>
        <v>0</v>
      </c>
      <c r="H684" s="29">
        <f t="shared" si="387"/>
        <v>0</v>
      </c>
      <c r="I684" s="29">
        <f t="shared" si="387"/>
        <v>0</v>
      </c>
      <c r="J684" s="29">
        <f t="shared" si="387"/>
        <v>0</v>
      </c>
      <c r="K684" s="29">
        <f t="shared" si="387"/>
        <v>0</v>
      </c>
      <c r="L684" s="29">
        <f t="shared" si="387"/>
        <v>0</v>
      </c>
      <c r="M684" s="29">
        <f t="shared" si="387"/>
        <v>0</v>
      </c>
      <c r="N684" s="11">
        <f t="shared" si="387"/>
        <v>0</v>
      </c>
      <c r="O684" s="11">
        <f t="shared" si="387"/>
        <v>0</v>
      </c>
    </row>
    <row r="685" spans="1:15" ht="13.6" hidden="1" x14ac:dyDescent="0.25">
      <c r="A685" s="40" t="s">
        <v>239</v>
      </c>
      <c r="B685" s="27">
        <v>700</v>
      </c>
      <c r="C685" s="37" t="s">
        <v>75</v>
      </c>
      <c r="D685" s="37" t="s">
        <v>36</v>
      </c>
      <c r="E685" s="11" t="s">
        <v>485</v>
      </c>
      <c r="F685" s="49" t="s">
        <v>240</v>
      </c>
      <c r="G685" s="29">
        <f>+H685+I685</f>
        <v>0</v>
      </c>
      <c r="H685" s="29"/>
      <c r="I685" s="29"/>
      <c r="J685" s="29">
        <f>+K685+L685</f>
        <v>0</v>
      </c>
      <c r="K685" s="29"/>
      <c r="L685" s="29"/>
      <c r="M685" s="29">
        <f>+N685+O685</f>
        <v>0</v>
      </c>
      <c r="N685" s="11"/>
      <c r="O685" s="11"/>
    </row>
    <row r="686" spans="1:15" x14ac:dyDescent="0.2">
      <c r="A686" s="80" t="s">
        <v>486</v>
      </c>
      <c r="B686" s="10">
        <v>700</v>
      </c>
      <c r="C686" s="33" t="s">
        <v>75</v>
      </c>
      <c r="D686" s="33" t="s">
        <v>75</v>
      </c>
      <c r="E686" s="9"/>
      <c r="F686" s="59"/>
      <c r="G686" s="18">
        <f>+G692+G700</f>
        <v>9035.4</v>
      </c>
      <c r="H686" s="18">
        <f t="shared" ref="H686:O686" si="388">+H692+H700</f>
        <v>9035.4</v>
      </c>
      <c r="I686" s="18">
        <f t="shared" si="388"/>
        <v>0</v>
      </c>
      <c r="J686" s="18">
        <f t="shared" si="388"/>
        <v>5434</v>
      </c>
      <c r="K686" s="18">
        <f t="shared" si="388"/>
        <v>5434</v>
      </c>
      <c r="L686" s="18">
        <f t="shared" si="388"/>
        <v>0</v>
      </c>
      <c r="M686" s="18">
        <f t="shared" si="388"/>
        <v>5716.5</v>
      </c>
      <c r="N686" s="25">
        <f t="shared" si="388"/>
        <v>5716.5</v>
      </c>
      <c r="O686" s="25">
        <f t="shared" si="388"/>
        <v>0</v>
      </c>
    </row>
    <row r="687" spans="1:15" ht="25.85" hidden="1" x14ac:dyDescent="0.2">
      <c r="A687" s="14" t="s">
        <v>464</v>
      </c>
      <c r="B687" s="10">
        <v>700</v>
      </c>
      <c r="C687" s="33" t="s">
        <v>75</v>
      </c>
      <c r="D687" s="33" t="s">
        <v>75</v>
      </c>
      <c r="E687" s="9" t="s">
        <v>465</v>
      </c>
      <c r="F687" s="59"/>
      <c r="G687" s="18">
        <f t="shared" ref="G687:O690" si="389">+G688</f>
        <v>0</v>
      </c>
      <c r="H687" s="18">
        <f t="shared" si="389"/>
        <v>0</v>
      </c>
      <c r="I687" s="18">
        <f t="shared" si="389"/>
        <v>0</v>
      </c>
      <c r="J687" s="18">
        <f t="shared" si="389"/>
        <v>0</v>
      </c>
      <c r="K687" s="18">
        <f t="shared" si="389"/>
        <v>0</v>
      </c>
      <c r="L687" s="18">
        <f t="shared" si="389"/>
        <v>0</v>
      </c>
      <c r="M687" s="18">
        <f t="shared" si="389"/>
        <v>0</v>
      </c>
      <c r="N687" s="25">
        <f t="shared" si="389"/>
        <v>0</v>
      </c>
      <c r="O687" s="25">
        <f t="shared" si="389"/>
        <v>0</v>
      </c>
    </row>
    <row r="688" spans="1:15" hidden="1" x14ac:dyDescent="0.2">
      <c r="A688" s="81" t="s">
        <v>487</v>
      </c>
      <c r="B688" s="10">
        <v>700</v>
      </c>
      <c r="C688" s="33" t="s">
        <v>75</v>
      </c>
      <c r="D688" s="33" t="s">
        <v>75</v>
      </c>
      <c r="E688" s="9" t="s">
        <v>488</v>
      </c>
      <c r="F688" s="59"/>
      <c r="G688" s="18">
        <f t="shared" si="389"/>
        <v>0</v>
      </c>
      <c r="H688" s="18">
        <f t="shared" si="389"/>
        <v>0</v>
      </c>
      <c r="I688" s="18">
        <f t="shared" si="389"/>
        <v>0</v>
      </c>
      <c r="J688" s="18">
        <f t="shared" si="389"/>
        <v>0</v>
      </c>
      <c r="K688" s="18">
        <f t="shared" si="389"/>
        <v>0</v>
      </c>
      <c r="L688" s="18">
        <f t="shared" si="389"/>
        <v>0</v>
      </c>
      <c r="M688" s="18">
        <f t="shared" si="389"/>
        <v>0</v>
      </c>
      <c r="N688" s="25">
        <f t="shared" si="389"/>
        <v>0</v>
      </c>
      <c r="O688" s="25">
        <f t="shared" si="389"/>
        <v>0</v>
      </c>
    </row>
    <row r="689" spans="1:15" ht="25.85" hidden="1" x14ac:dyDescent="0.2">
      <c r="A689" s="82" t="s">
        <v>489</v>
      </c>
      <c r="B689" s="10">
        <v>700</v>
      </c>
      <c r="C689" s="33" t="s">
        <v>75</v>
      </c>
      <c r="D689" s="33" t="s">
        <v>75</v>
      </c>
      <c r="E689" s="9" t="s">
        <v>490</v>
      </c>
      <c r="F689" s="59"/>
      <c r="G689" s="18">
        <f t="shared" si="389"/>
        <v>0</v>
      </c>
      <c r="H689" s="18">
        <f t="shared" si="389"/>
        <v>0</v>
      </c>
      <c r="I689" s="18">
        <f t="shared" si="389"/>
        <v>0</v>
      </c>
      <c r="J689" s="18">
        <f t="shared" si="389"/>
        <v>0</v>
      </c>
      <c r="K689" s="18">
        <f t="shared" si="389"/>
        <v>0</v>
      </c>
      <c r="L689" s="18">
        <f t="shared" si="389"/>
        <v>0</v>
      </c>
      <c r="M689" s="18">
        <f t="shared" si="389"/>
        <v>0</v>
      </c>
      <c r="N689" s="25">
        <f t="shared" si="389"/>
        <v>0</v>
      </c>
      <c r="O689" s="25">
        <f t="shared" si="389"/>
        <v>0</v>
      </c>
    </row>
    <row r="690" spans="1:15" ht="13.6" hidden="1" x14ac:dyDescent="0.25">
      <c r="A690" s="40" t="s">
        <v>39</v>
      </c>
      <c r="B690" s="27">
        <v>700</v>
      </c>
      <c r="C690" s="37" t="s">
        <v>75</v>
      </c>
      <c r="D690" s="37" t="s">
        <v>75</v>
      </c>
      <c r="E690" s="11" t="s">
        <v>490</v>
      </c>
      <c r="F690" s="49" t="s">
        <v>78</v>
      </c>
      <c r="G690" s="29">
        <f t="shared" si="389"/>
        <v>0</v>
      </c>
      <c r="H690" s="29">
        <f t="shared" si="389"/>
        <v>0</v>
      </c>
      <c r="I690" s="29">
        <f t="shared" si="389"/>
        <v>0</v>
      </c>
      <c r="J690" s="29">
        <f t="shared" si="389"/>
        <v>0</v>
      </c>
      <c r="K690" s="29">
        <f t="shared" si="389"/>
        <v>0</v>
      </c>
      <c r="L690" s="29">
        <f t="shared" si="389"/>
        <v>0</v>
      </c>
      <c r="M690" s="29">
        <f t="shared" si="389"/>
        <v>0</v>
      </c>
      <c r="N690" s="39">
        <f t="shared" si="389"/>
        <v>0</v>
      </c>
      <c r="O690" s="39">
        <f t="shared" si="389"/>
        <v>0</v>
      </c>
    </row>
    <row r="691" spans="1:15" ht="13.6" hidden="1" x14ac:dyDescent="0.25">
      <c r="A691" s="40" t="s">
        <v>40</v>
      </c>
      <c r="B691" s="27">
        <v>700</v>
      </c>
      <c r="C691" s="37" t="s">
        <v>75</v>
      </c>
      <c r="D691" s="37" t="s">
        <v>75</v>
      </c>
      <c r="E691" s="11" t="s">
        <v>490</v>
      </c>
      <c r="F691" s="49" t="s">
        <v>79</v>
      </c>
      <c r="G691" s="29">
        <f>+H691+I691</f>
        <v>0</v>
      </c>
      <c r="H691" s="29"/>
      <c r="I691" s="29"/>
      <c r="J691" s="29">
        <f>+K691+L691</f>
        <v>0</v>
      </c>
      <c r="K691" s="29"/>
      <c r="L691" s="29"/>
      <c r="M691" s="29">
        <f>+N691+O691</f>
        <v>0</v>
      </c>
      <c r="N691" s="39"/>
      <c r="O691" s="39"/>
    </row>
    <row r="692" spans="1:15" ht="25.85" hidden="1" x14ac:dyDescent="0.2">
      <c r="A692" s="56" t="s">
        <v>491</v>
      </c>
      <c r="B692" s="10">
        <v>700</v>
      </c>
      <c r="C692" s="33" t="s">
        <v>75</v>
      </c>
      <c r="D692" s="33" t="s">
        <v>75</v>
      </c>
      <c r="E692" s="42" t="s">
        <v>492</v>
      </c>
      <c r="F692" s="59"/>
      <c r="G692" s="18">
        <f>+G693</f>
        <v>0</v>
      </c>
      <c r="H692" s="18">
        <f t="shared" ref="H692:O692" si="390">+H693</f>
        <v>0</v>
      </c>
      <c r="I692" s="18">
        <f t="shared" si="390"/>
        <v>0</v>
      </c>
      <c r="J692" s="18">
        <f t="shared" si="390"/>
        <v>0</v>
      </c>
      <c r="K692" s="18">
        <f t="shared" si="390"/>
        <v>0</v>
      </c>
      <c r="L692" s="18">
        <f t="shared" si="390"/>
        <v>0</v>
      </c>
      <c r="M692" s="18">
        <f t="shared" si="390"/>
        <v>0</v>
      </c>
      <c r="N692" s="25">
        <f t="shared" si="390"/>
        <v>0</v>
      </c>
      <c r="O692" s="25">
        <f t="shared" si="390"/>
        <v>0</v>
      </c>
    </row>
    <row r="693" spans="1:15" ht="25.85" hidden="1" x14ac:dyDescent="0.2">
      <c r="A693" s="56" t="s">
        <v>493</v>
      </c>
      <c r="B693" s="10">
        <v>700</v>
      </c>
      <c r="C693" s="33" t="s">
        <v>75</v>
      </c>
      <c r="D693" s="33" t="s">
        <v>75</v>
      </c>
      <c r="E693" s="42" t="s">
        <v>494</v>
      </c>
      <c r="F693" s="59"/>
      <c r="G693" s="18">
        <f>+G694+G697</f>
        <v>0</v>
      </c>
      <c r="H693" s="18">
        <f t="shared" ref="H693:O693" si="391">+H694+H697</f>
        <v>0</v>
      </c>
      <c r="I693" s="18">
        <f t="shared" si="391"/>
        <v>0</v>
      </c>
      <c r="J693" s="18">
        <f t="shared" si="391"/>
        <v>0</v>
      </c>
      <c r="K693" s="18">
        <f t="shared" si="391"/>
        <v>0</v>
      </c>
      <c r="L693" s="18">
        <f t="shared" si="391"/>
        <v>0</v>
      </c>
      <c r="M693" s="18">
        <f t="shared" si="391"/>
        <v>0</v>
      </c>
      <c r="N693" s="25">
        <f t="shared" si="391"/>
        <v>0</v>
      </c>
      <c r="O693" s="25">
        <f t="shared" si="391"/>
        <v>0</v>
      </c>
    </row>
    <row r="694" spans="1:15" ht="25.85" hidden="1" x14ac:dyDescent="0.25">
      <c r="A694" s="56" t="s">
        <v>495</v>
      </c>
      <c r="B694" s="10">
        <v>700</v>
      </c>
      <c r="C694" s="33" t="s">
        <v>75</v>
      </c>
      <c r="D694" s="33" t="s">
        <v>75</v>
      </c>
      <c r="E694" s="42" t="s">
        <v>496</v>
      </c>
      <c r="F694" s="59"/>
      <c r="G694" s="29">
        <f t="shared" ref="G694:O695" si="392">+G695</f>
        <v>0</v>
      </c>
      <c r="H694" s="29">
        <f t="shared" si="392"/>
        <v>0</v>
      </c>
      <c r="I694" s="29">
        <f t="shared" si="392"/>
        <v>0</v>
      </c>
      <c r="J694" s="29">
        <f t="shared" si="392"/>
        <v>0</v>
      </c>
      <c r="K694" s="29">
        <f t="shared" si="392"/>
        <v>0</v>
      </c>
      <c r="L694" s="29">
        <f t="shared" si="392"/>
        <v>0</v>
      </c>
      <c r="M694" s="29">
        <f t="shared" si="392"/>
        <v>0</v>
      </c>
      <c r="N694" s="39">
        <f t="shared" si="392"/>
        <v>0</v>
      </c>
      <c r="O694" s="39">
        <f t="shared" si="392"/>
        <v>0</v>
      </c>
    </row>
    <row r="695" spans="1:15" ht="15.65" hidden="1" x14ac:dyDescent="0.25">
      <c r="A695" s="83" t="s">
        <v>41</v>
      </c>
      <c r="B695" s="27">
        <v>700</v>
      </c>
      <c r="C695" s="37" t="s">
        <v>75</v>
      </c>
      <c r="D695" s="37" t="s">
        <v>75</v>
      </c>
      <c r="E695" s="45" t="s">
        <v>496</v>
      </c>
      <c r="F695" s="49" t="s">
        <v>251</v>
      </c>
      <c r="G695" s="29">
        <f t="shared" si="392"/>
        <v>0</v>
      </c>
      <c r="H695" s="29">
        <f t="shared" si="392"/>
        <v>0</v>
      </c>
      <c r="I695" s="29">
        <f t="shared" si="392"/>
        <v>0</v>
      </c>
      <c r="J695" s="29">
        <f t="shared" si="392"/>
        <v>0</v>
      </c>
      <c r="K695" s="29">
        <f t="shared" si="392"/>
        <v>0</v>
      </c>
      <c r="L695" s="29">
        <f t="shared" si="392"/>
        <v>0</v>
      </c>
      <c r="M695" s="29">
        <f t="shared" si="392"/>
        <v>0</v>
      </c>
      <c r="N695" s="39">
        <f t="shared" si="392"/>
        <v>0</v>
      </c>
      <c r="O695" s="39">
        <f t="shared" si="392"/>
        <v>0</v>
      </c>
    </row>
    <row r="696" spans="1:15" ht="46.9" hidden="1" x14ac:dyDescent="0.25">
      <c r="A696" s="83" t="s">
        <v>497</v>
      </c>
      <c r="B696" s="27">
        <v>700</v>
      </c>
      <c r="C696" s="37" t="s">
        <v>75</v>
      </c>
      <c r="D696" s="37" t="s">
        <v>75</v>
      </c>
      <c r="E696" s="45" t="s">
        <v>496</v>
      </c>
      <c r="F696" s="49" t="s">
        <v>253</v>
      </c>
      <c r="G696" s="29">
        <f>+H696+I696</f>
        <v>0</v>
      </c>
      <c r="H696" s="29"/>
      <c r="I696" s="29"/>
      <c r="J696" s="29">
        <f>+K696+L696</f>
        <v>0</v>
      </c>
      <c r="K696" s="29"/>
      <c r="L696" s="29"/>
      <c r="M696" s="29">
        <f>+N696+O696</f>
        <v>0</v>
      </c>
      <c r="N696" s="11"/>
      <c r="O696" s="11"/>
    </row>
    <row r="697" spans="1:15" ht="46.9" hidden="1" x14ac:dyDescent="0.25">
      <c r="A697" s="32" t="s">
        <v>498</v>
      </c>
      <c r="B697" s="10">
        <v>700</v>
      </c>
      <c r="C697" s="33" t="s">
        <v>75</v>
      </c>
      <c r="D697" s="33" t="s">
        <v>75</v>
      </c>
      <c r="E697" s="42" t="s">
        <v>499</v>
      </c>
      <c r="F697" s="59"/>
      <c r="G697" s="29">
        <f t="shared" ref="G697:O698" si="393">+G698</f>
        <v>0</v>
      </c>
      <c r="H697" s="29">
        <f t="shared" si="393"/>
        <v>0</v>
      </c>
      <c r="I697" s="29">
        <f t="shared" si="393"/>
        <v>0</v>
      </c>
      <c r="J697" s="29">
        <f t="shared" si="393"/>
        <v>0</v>
      </c>
      <c r="K697" s="29">
        <f t="shared" si="393"/>
        <v>0</v>
      </c>
      <c r="L697" s="29">
        <f t="shared" si="393"/>
        <v>0</v>
      </c>
      <c r="M697" s="29">
        <f t="shared" si="393"/>
        <v>0</v>
      </c>
      <c r="N697" s="39">
        <f t="shared" si="393"/>
        <v>0</v>
      </c>
      <c r="O697" s="39">
        <f t="shared" si="393"/>
        <v>0</v>
      </c>
    </row>
    <row r="698" spans="1:15" ht="15.65" hidden="1" x14ac:dyDescent="0.25">
      <c r="A698" s="83" t="s">
        <v>41</v>
      </c>
      <c r="B698" s="27">
        <v>700</v>
      </c>
      <c r="C698" s="37" t="s">
        <v>75</v>
      </c>
      <c r="D698" s="37" t="s">
        <v>75</v>
      </c>
      <c r="E698" s="45" t="s">
        <v>499</v>
      </c>
      <c r="F698" s="49" t="s">
        <v>251</v>
      </c>
      <c r="G698" s="29">
        <f t="shared" si="393"/>
        <v>0</v>
      </c>
      <c r="H698" s="29">
        <f t="shared" si="393"/>
        <v>0</v>
      </c>
      <c r="I698" s="29">
        <f t="shared" si="393"/>
        <v>0</v>
      </c>
      <c r="J698" s="29">
        <f t="shared" si="393"/>
        <v>0</v>
      </c>
      <c r="K698" s="29">
        <f t="shared" si="393"/>
        <v>0</v>
      </c>
      <c r="L698" s="29">
        <f t="shared" si="393"/>
        <v>0</v>
      </c>
      <c r="M698" s="29">
        <f t="shared" si="393"/>
        <v>0</v>
      </c>
      <c r="N698" s="39">
        <f t="shared" si="393"/>
        <v>0</v>
      </c>
      <c r="O698" s="39">
        <f t="shared" si="393"/>
        <v>0</v>
      </c>
    </row>
    <row r="699" spans="1:15" ht="46.9" hidden="1" x14ac:dyDescent="0.25">
      <c r="A699" s="83" t="s">
        <v>497</v>
      </c>
      <c r="B699" s="27">
        <v>700</v>
      </c>
      <c r="C699" s="37" t="s">
        <v>75</v>
      </c>
      <c r="D699" s="37" t="s">
        <v>75</v>
      </c>
      <c r="E699" s="45" t="s">
        <v>499</v>
      </c>
      <c r="F699" s="49" t="s">
        <v>253</v>
      </c>
      <c r="G699" s="29">
        <f>+H699+I699</f>
        <v>0</v>
      </c>
      <c r="H699" s="29"/>
      <c r="I699" s="29"/>
      <c r="J699" s="29">
        <f>+K699+L699</f>
        <v>0</v>
      </c>
      <c r="K699" s="29"/>
      <c r="L699" s="29"/>
      <c r="M699" s="29">
        <f>+N699+O699</f>
        <v>0</v>
      </c>
      <c r="N699" s="11"/>
      <c r="O699" s="11"/>
    </row>
    <row r="700" spans="1:15" x14ac:dyDescent="0.2">
      <c r="A700" s="22" t="s">
        <v>24</v>
      </c>
      <c r="B700" s="10">
        <v>700</v>
      </c>
      <c r="C700" s="33" t="s">
        <v>75</v>
      </c>
      <c r="D700" s="33" t="s">
        <v>75</v>
      </c>
      <c r="E700" s="9" t="s">
        <v>25</v>
      </c>
      <c r="F700" s="59"/>
      <c r="G700" s="18">
        <f>+G701+G711+G717+G708+G714</f>
        <v>9035.4</v>
      </c>
      <c r="H700" s="18">
        <f t="shared" ref="H700:O700" si="394">+H701+H711+H717+H708+H714</f>
        <v>9035.4</v>
      </c>
      <c r="I700" s="18">
        <f t="shared" si="394"/>
        <v>0</v>
      </c>
      <c r="J700" s="18">
        <f t="shared" si="394"/>
        <v>5434</v>
      </c>
      <c r="K700" s="18">
        <f t="shared" si="394"/>
        <v>5434</v>
      </c>
      <c r="L700" s="18">
        <f t="shared" si="394"/>
        <v>0</v>
      </c>
      <c r="M700" s="18">
        <f t="shared" si="394"/>
        <v>5716.5</v>
      </c>
      <c r="N700" s="25">
        <f t="shared" si="394"/>
        <v>5716.5</v>
      </c>
      <c r="O700" s="25">
        <f t="shared" si="394"/>
        <v>0</v>
      </c>
    </row>
    <row r="701" spans="1:15" ht="25.85" x14ac:dyDescent="0.25">
      <c r="A701" s="35" t="s">
        <v>500</v>
      </c>
      <c r="B701" s="42" t="s">
        <v>71</v>
      </c>
      <c r="C701" s="33" t="s">
        <v>75</v>
      </c>
      <c r="D701" s="33" t="s">
        <v>75</v>
      </c>
      <c r="E701" s="10" t="s">
        <v>444</v>
      </c>
      <c r="F701" s="38"/>
      <c r="G701" s="18">
        <f t="shared" ref="G701:I701" si="395">+G702+G704+G706</f>
        <v>9035.4</v>
      </c>
      <c r="H701" s="18">
        <f t="shared" si="395"/>
        <v>9035.4</v>
      </c>
      <c r="I701" s="18">
        <f t="shared" si="395"/>
        <v>0</v>
      </c>
      <c r="J701" s="18">
        <f t="shared" ref="J701:O701" si="396">+J702+J704+J706</f>
        <v>5434</v>
      </c>
      <c r="K701" s="18">
        <f t="shared" si="396"/>
        <v>5434</v>
      </c>
      <c r="L701" s="18">
        <f t="shared" si="396"/>
        <v>0</v>
      </c>
      <c r="M701" s="18">
        <f t="shared" si="396"/>
        <v>5716.5</v>
      </c>
      <c r="N701" s="25">
        <f t="shared" si="396"/>
        <v>5716.5</v>
      </c>
      <c r="O701" s="25">
        <f t="shared" si="396"/>
        <v>0</v>
      </c>
    </row>
    <row r="702" spans="1:15" ht="40.75" x14ac:dyDescent="0.25">
      <c r="A702" s="26" t="s">
        <v>28</v>
      </c>
      <c r="B702" s="45" t="s">
        <v>71</v>
      </c>
      <c r="C702" s="37" t="s">
        <v>75</v>
      </c>
      <c r="D702" s="37" t="s">
        <v>75</v>
      </c>
      <c r="E702" s="27" t="s">
        <v>444</v>
      </c>
      <c r="F702" s="38">
        <v>100</v>
      </c>
      <c r="G702" s="29">
        <f t="shared" ref="G702:O702" si="397">+G703</f>
        <v>8705.6</v>
      </c>
      <c r="H702" s="29">
        <f t="shared" si="397"/>
        <v>8705.6</v>
      </c>
      <c r="I702" s="29">
        <f t="shared" si="397"/>
        <v>0</v>
      </c>
      <c r="J702" s="29">
        <f t="shared" si="397"/>
        <v>5223.3</v>
      </c>
      <c r="K702" s="29">
        <f t="shared" si="397"/>
        <v>5223.3</v>
      </c>
      <c r="L702" s="29">
        <f t="shared" si="397"/>
        <v>0</v>
      </c>
      <c r="M702" s="29">
        <f t="shared" si="397"/>
        <v>5505.8</v>
      </c>
      <c r="N702" s="39">
        <f t="shared" si="397"/>
        <v>5505.8</v>
      </c>
      <c r="O702" s="39">
        <f t="shared" si="397"/>
        <v>0</v>
      </c>
    </row>
    <row r="703" spans="1:15" ht="13.6" x14ac:dyDescent="0.25">
      <c r="A703" s="26" t="s">
        <v>151</v>
      </c>
      <c r="B703" s="45" t="s">
        <v>71</v>
      </c>
      <c r="C703" s="37" t="s">
        <v>75</v>
      </c>
      <c r="D703" s="37" t="s">
        <v>75</v>
      </c>
      <c r="E703" s="27" t="s">
        <v>444</v>
      </c>
      <c r="F703" s="38">
        <v>110</v>
      </c>
      <c r="G703" s="29">
        <f>+H703+I703</f>
        <v>8705.6</v>
      </c>
      <c r="H703" s="29">
        <f>6686.3+2019.3</f>
        <v>8705.6</v>
      </c>
      <c r="I703" s="29"/>
      <c r="J703" s="29">
        <f>+K703+L703</f>
        <v>5223.3</v>
      </c>
      <c r="K703" s="29">
        <v>5223.3</v>
      </c>
      <c r="L703" s="29"/>
      <c r="M703" s="29">
        <f>+N703+O703</f>
        <v>5505.8</v>
      </c>
      <c r="N703" s="39">
        <f>5716.5-210.7</f>
        <v>5505.8</v>
      </c>
      <c r="O703" s="39"/>
    </row>
    <row r="704" spans="1:15" ht="13.6" x14ac:dyDescent="0.25">
      <c r="A704" s="40" t="s">
        <v>39</v>
      </c>
      <c r="B704" s="45" t="s">
        <v>71</v>
      </c>
      <c r="C704" s="37" t="s">
        <v>75</v>
      </c>
      <c r="D704" s="37" t="s">
        <v>75</v>
      </c>
      <c r="E704" s="27" t="s">
        <v>444</v>
      </c>
      <c r="F704" s="38">
        <v>200</v>
      </c>
      <c r="G704" s="29">
        <f t="shared" ref="G704:O704" si="398">+G705</f>
        <v>329.79999999999927</v>
      </c>
      <c r="H704" s="29">
        <f t="shared" si="398"/>
        <v>329.79999999999927</v>
      </c>
      <c r="I704" s="29">
        <f t="shared" si="398"/>
        <v>0</v>
      </c>
      <c r="J704" s="29">
        <f t="shared" si="398"/>
        <v>210.7</v>
      </c>
      <c r="K704" s="29">
        <f t="shared" si="398"/>
        <v>210.7</v>
      </c>
      <c r="L704" s="29">
        <f t="shared" si="398"/>
        <v>0</v>
      </c>
      <c r="M704" s="29">
        <f t="shared" si="398"/>
        <v>210.7</v>
      </c>
      <c r="N704" s="39">
        <f t="shared" si="398"/>
        <v>210.7</v>
      </c>
      <c r="O704" s="39">
        <f t="shared" si="398"/>
        <v>0</v>
      </c>
    </row>
    <row r="705" spans="1:15" ht="13.6" x14ac:dyDescent="0.25">
      <c r="A705" s="40" t="s">
        <v>40</v>
      </c>
      <c r="B705" s="45" t="s">
        <v>71</v>
      </c>
      <c r="C705" s="37" t="s">
        <v>75</v>
      </c>
      <c r="D705" s="37" t="s">
        <v>75</v>
      </c>
      <c r="E705" s="27" t="s">
        <v>444</v>
      </c>
      <c r="F705" s="38">
        <v>240</v>
      </c>
      <c r="G705" s="29">
        <f>+H705+I705</f>
        <v>329.79999999999927</v>
      </c>
      <c r="H705" s="29">
        <f>9035.4-8705.6</f>
        <v>329.79999999999927</v>
      </c>
      <c r="I705" s="29"/>
      <c r="J705" s="29">
        <f>+K705+L705</f>
        <v>210.7</v>
      </c>
      <c r="K705" s="29">
        <v>210.7</v>
      </c>
      <c r="L705" s="29"/>
      <c r="M705" s="29">
        <f>+N705+O705</f>
        <v>210.7</v>
      </c>
      <c r="N705" s="39">
        <v>210.7</v>
      </c>
      <c r="O705" s="39"/>
    </row>
    <row r="706" spans="1:15" ht="13.6" hidden="1" x14ac:dyDescent="0.25">
      <c r="A706" s="40" t="s">
        <v>41</v>
      </c>
      <c r="B706" s="45" t="s">
        <v>71</v>
      </c>
      <c r="C706" s="37" t="s">
        <v>75</v>
      </c>
      <c r="D706" s="37" t="s">
        <v>75</v>
      </c>
      <c r="E706" s="27" t="s">
        <v>444</v>
      </c>
      <c r="F706" s="38">
        <v>800</v>
      </c>
      <c r="G706" s="29">
        <f t="shared" ref="G706:O706" si="399">+G707</f>
        <v>0</v>
      </c>
      <c r="H706" s="29">
        <f t="shared" si="399"/>
        <v>0</v>
      </c>
      <c r="I706" s="29">
        <f t="shared" si="399"/>
        <v>0</v>
      </c>
      <c r="J706" s="29">
        <f t="shared" si="399"/>
        <v>0</v>
      </c>
      <c r="K706" s="29">
        <f t="shared" si="399"/>
        <v>0</v>
      </c>
      <c r="L706" s="29">
        <f t="shared" si="399"/>
        <v>0</v>
      </c>
      <c r="M706" s="29">
        <f t="shared" si="399"/>
        <v>0</v>
      </c>
      <c r="N706" s="39">
        <f t="shared" si="399"/>
        <v>0</v>
      </c>
      <c r="O706" s="39">
        <f t="shared" si="399"/>
        <v>0</v>
      </c>
    </row>
    <row r="707" spans="1:15" ht="13.6" hidden="1" x14ac:dyDescent="0.25">
      <c r="A707" s="26" t="s">
        <v>42</v>
      </c>
      <c r="B707" s="45" t="s">
        <v>71</v>
      </c>
      <c r="C707" s="37" t="s">
        <v>75</v>
      </c>
      <c r="D707" s="37" t="s">
        <v>75</v>
      </c>
      <c r="E707" s="27" t="s">
        <v>444</v>
      </c>
      <c r="F707" s="38">
        <v>850</v>
      </c>
      <c r="G707" s="29">
        <f>+H707+I707</f>
        <v>0</v>
      </c>
      <c r="H707" s="29"/>
      <c r="I707" s="29"/>
      <c r="J707" s="29">
        <f>+K707+L707</f>
        <v>0</v>
      </c>
      <c r="K707" s="29">
        <v>0</v>
      </c>
      <c r="L707" s="29"/>
      <c r="M707" s="29">
        <f>+N707+O707</f>
        <v>0</v>
      </c>
      <c r="N707" s="39">
        <v>0</v>
      </c>
      <c r="O707" s="39"/>
    </row>
    <row r="708" spans="1:15" ht="25.85" hidden="1" x14ac:dyDescent="0.2">
      <c r="A708" s="30" t="s">
        <v>495</v>
      </c>
      <c r="B708" s="42" t="s">
        <v>71</v>
      </c>
      <c r="C708" s="33" t="s">
        <v>75</v>
      </c>
      <c r="D708" s="33" t="s">
        <v>75</v>
      </c>
      <c r="E708" s="10" t="s">
        <v>501</v>
      </c>
      <c r="F708" s="36"/>
      <c r="G708" s="18">
        <f t="shared" ref="G708:O709" si="400">+G709</f>
        <v>0</v>
      </c>
      <c r="H708" s="18">
        <f t="shared" si="400"/>
        <v>0</v>
      </c>
      <c r="I708" s="18">
        <f t="shared" si="400"/>
        <v>0</v>
      </c>
      <c r="J708" s="18">
        <f t="shared" si="400"/>
        <v>0</v>
      </c>
      <c r="K708" s="18">
        <f t="shared" si="400"/>
        <v>0</v>
      </c>
      <c r="L708" s="18">
        <f t="shared" si="400"/>
        <v>0</v>
      </c>
      <c r="M708" s="18">
        <f t="shared" si="400"/>
        <v>0</v>
      </c>
      <c r="N708" s="25">
        <f t="shared" si="400"/>
        <v>0</v>
      </c>
      <c r="O708" s="25">
        <f t="shared" si="400"/>
        <v>0</v>
      </c>
    </row>
    <row r="709" spans="1:15" ht="13.6" hidden="1" x14ac:dyDescent="0.25">
      <c r="A709" s="41" t="s">
        <v>41</v>
      </c>
      <c r="B709" s="45" t="s">
        <v>71</v>
      </c>
      <c r="C709" s="37" t="s">
        <v>75</v>
      </c>
      <c r="D709" s="37" t="s">
        <v>75</v>
      </c>
      <c r="E709" s="27" t="s">
        <v>501</v>
      </c>
      <c r="F709" s="38">
        <v>800</v>
      </c>
      <c r="G709" s="29">
        <f t="shared" si="400"/>
        <v>0</v>
      </c>
      <c r="H709" s="29">
        <f t="shared" si="400"/>
        <v>0</v>
      </c>
      <c r="I709" s="29">
        <f t="shared" si="400"/>
        <v>0</v>
      </c>
      <c r="J709" s="29">
        <f t="shared" si="400"/>
        <v>0</v>
      </c>
      <c r="K709" s="29">
        <f t="shared" si="400"/>
        <v>0</v>
      </c>
      <c r="L709" s="29">
        <f t="shared" si="400"/>
        <v>0</v>
      </c>
      <c r="M709" s="29">
        <f t="shared" si="400"/>
        <v>0</v>
      </c>
      <c r="N709" s="39">
        <f t="shared" si="400"/>
        <v>0</v>
      </c>
      <c r="O709" s="39">
        <f t="shared" si="400"/>
        <v>0</v>
      </c>
    </row>
    <row r="710" spans="1:15" ht="27.2" hidden="1" x14ac:dyDescent="0.25">
      <c r="A710" s="60" t="s">
        <v>252</v>
      </c>
      <c r="B710" s="45" t="s">
        <v>71</v>
      </c>
      <c r="C710" s="37" t="s">
        <v>75</v>
      </c>
      <c r="D710" s="37" t="s">
        <v>75</v>
      </c>
      <c r="E710" s="27" t="s">
        <v>501</v>
      </c>
      <c r="F710" s="38">
        <v>810</v>
      </c>
      <c r="G710" s="29">
        <f>+H710+I710</f>
        <v>0</v>
      </c>
      <c r="H710" s="29"/>
      <c r="I710" s="29"/>
      <c r="J710" s="29">
        <f>+K710+L710</f>
        <v>0</v>
      </c>
      <c r="K710" s="29"/>
      <c r="L710" s="29"/>
      <c r="M710" s="29">
        <f>+N710+O710</f>
        <v>0</v>
      </c>
      <c r="N710" s="11"/>
      <c r="O710" s="11"/>
    </row>
    <row r="711" spans="1:15" hidden="1" x14ac:dyDescent="0.2">
      <c r="A711" s="30" t="s">
        <v>502</v>
      </c>
      <c r="B711" s="42" t="s">
        <v>71</v>
      </c>
      <c r="C711" s="33" t="s">
        <v>75</v>
      </c>
      <c r="D711" s="33" t="s">
        <v>75</v>
      </c>
      <c r="E711" s="10" t="s">
        <v>503</v>
      </c>
      <c r="F711" s="36"/>
      <c r="G711" s="18">
        <f t="shared" ref="G711:O718" si="401">+G712</f>
        <v>0</v>
      </c>
      <c r="H711" s="18">
        <f t="shared" si="401"/>
        <v>0</v>
      </c>
      <c r="I711" s="18">
        <f t="shared" si="401"/>
        <v>0</v>
      </c>
      <c r="J711" s="18">
        <f t="shared" si="401"/>
        <v>0</v>
      </c>
      <c r="K711" s="18">
        <f t="shared" si="401"/>
        <v>0</v>
      </c>
      <c r="L711" s="18">
        <f t="shared" si="401"/>
        <v>0</v>
      </c>
      <c r="M711" s="18">
        <f t="shared" si="401"/>
        <v>0</v>
      </c>
      <c r="N711" s="25">
        <f t="shared" si="401"/>
        <v>0</v>
      </c>
      <c r="O711" s="25">
        <f t="shared" si="401"/>
        <v>0</v>
      </c>
    </row>
    <row r="712" spans="1:15" ht="13.6" hidden="1" x14ac:dyDescent="0.25">
      <c r="A712" s="40" t="s">
        <v>39</v>
      </c>
      <c r="B712" s="45" t="s">
        <v>71</v>
      </c>
      <c r="C712" s="37" t="s">
        <v>75</v>
      </c>
      <c r="D712" s="37" t="s">
        <v>75</v>
      </c>
      <c r="E712" s="27" t="s">
        <v>503</v>
      </c>
      <c r="F712" s="38">
        <v>200</v>
      </c>
      <c r="G712" s="29">
        <f t="shared" si="401"/>
        <v>0</v>
      </c>
      <c r="H712" s="29">
        <f t="shared" si="401"/>
        <v>0</v>
      </c>
      <c r="I712" s="29">
        <f t="shared" si="401"/>
        <v>0</v>
      </c>
      <c r="J712" s="29">
        <f t="shared" si="401"/>
        <v>0</v>
      </c>
      <c r="K712" s="29">
        <f t="shared" si="401"/>
        <v>0</v>
      </c>
      <c r="L712" s="29">
        <f t="shared" si="401"/>
        <v>0</v>
      </c>
      <c r="M712" s="29">
        <f t="shared" si="401"/>
        <v>0</v>
      </c>
      <c r="N712" s="39">
        <f t="shared" si="401"/>
        <v>0</v>
      </c>
      <c r="O712" s="39">
        <f t="shared" si="401"/>
        <v>0</v>
      </c>
    </row>
    <row r="713" spans="1:15" ht="13.6" hidden="1" x14ac:dyDescent="0.25">
      <c r="A713" s="40" t="s">
        <v>40</v>
      </c>
      <c r="B713" s="45" t="s">
        <v>71</v>
      </c>
      <c r="C713" s="37" t="s">
        <v>75</v>
      </c>
      <c r="D713" s="37" t="s">
        <v>75</v>
      </c>
      <c r="E713" s="27" t="s">
        <v>503</v>
      </c>
      <c r="F713" s="38">
        <v>240</v>
      </c>
      <c r="G713" s="29">
        <f>+H713+I713</f>
        <v>0</v>
      </c>
      <c r="H713" s="29"/>
      <c r="I713" s="29"/>
      <c r="J713" s="29">
        <f>+K713+L713</f>
        <v>0</v>
      </c>
      <c r="K713" s="29"/>
      <c r="L713" s="29"/>
      <c r="M713" s="29">
        <f>+N713+O713</f>
        <v>0</v>
      </c>
      <c r="N713" s="39"/>
      <c r="O713" s="39"/>
    </row>
    <row r="714" spans="1:15" ht="38.75" hidden="1" x14ac:dyDescent="0.2">
      <c r="A714" s="30" t="s">
        <v>504</v>
      </c>
      <c r="B714" s="10">
        <v>700</v>
      </c>
      <c r="C714" s="33" t="s">
        <v>75</v>
      </c>
      <c r="D714" s="33" t="s">
        <v>75</v>
      </c>
      <c r="E714" s="23" t="s">
        <v>505</v>
      </c>
      <c r="F714" s="59"/>
      <c r="G714" s="18">
        <f t="shared" ref="G714:O715" si="402">+G715</f>
        <v>0</v>
      </c>
      <c r="H714" s="18">
        <f t="shared" si="402"/>
        <v>0</v>
      </c>
      <c r="I714" s="18">
        <f t="shared" si="402"/>
        <v>0</v>
      </c>
      <c r="J714" s="18">
        <f t="shared" si="402"/>
        <v>0</v>
      </c>
      <c r="K714" s="18">
        <f t="shared" si="402"/>
        <v>0</v>
      </c>
      <c r="L714" s="18">
        <f t="shared" si="402"/>
        <v>0</v>
      </c>
      <c r="M714" s="18">
        <f t="shared" si="402"/>
        <v>0</v>
      </c>
      <c r="N714" s="9">
        <f t="shared" si="402"/>
        <v>0</v>
      </c>
      <c r="O714" s="9">
        <f t="shared" si="402"/>
        <v>0</v>
      </c>
    </row>
    <row r="715" spans="1:15" ht="13.6" hidden="1" x14ac:dyDescent="0.25">
      <c r="A715" s="41" t="s">
        <v>41</v>
      </c>
      <c r="B715" s="10">
        <v>700</v>
      </c>
      <c r="C715" s="33" t="s">
        <v>75</v>
      </c>
      <c r="D715" s="33" t="s">
        <v>75</v>
      </c>
      <c r="E715" s="48" t="s">
        <v>505</v>
      </c>
      <c r="F715" s="38">
        <v>800</v>
      </c>
      <c r="G715" s="29">
        <f t="shared" si="402"/>
        <v>0</v>
      </c>
      <c r="H715" s="29">
        <f t="shared" si="402"/>
        <v>0</v>
      </c>
      <c r="I715" s="29">
        <f t="shared" si="402"/>
        <v>0</v>
      </c>
      <c r="J715" s="29">
        <f t="shared" si="402"/>
        <v>0</v>
      </c>
      <c r="K715" s="29">
        <f t="shared" si="402"/>
        <v>0</v>
      </c>
      <c r="L715" s="29">
        <f t="shared" si="402"/>
        <v>0</v>
      </c>
      <c r="M715" s="29">
        <f t="shared" si="402"/>
        <v>0</v>
      </c>
      <c r="N715" s="11">
        <f t="shared" si="402"/>
        <v>0</v>
      </c>
      <c r="O715" s="11">
        <f t="shared" si="402"/>
        <v>0</v>
      </c>
    </row>
    <row r="716" spans="1:15" ht="27.2" hidden="1" x14ac:dyDescent="0.25">
      <c r="A716" s="60" t="s">
        <v>252</v>
      </c>
      <c r="B716" s="10">
        <v>700</v>
      </c>
      <c r="C716" s="33" t="s">
        <v>75</v>
      </c>
      <c r="D716" s="33" t="s">
        <v>75</v>
      </c>
      <c r="E716" s="48" t="s">
        <v>505</v>
      </c>
      <c r="F716" s="49" t="s">
        <v>253</v>
      </c>
      <c r="G716" s="29">
        <f>+H716+I716</f>
        <v>0</v>
      </c>
      <c r="H716" s="29"/>
      <c r="I716" s="29"/>
      <c r="J716" s="29">
        <f>+K716+L716</f>
        <v>0</v>
      </c>
      <c r="K716" s="29">
        <f>767.8-767.8</f>
        <v>0</v>
      </c>
      <c r="L716" s="29"/>
      <c r="M716" s="29">
        <f>+N716+O716</f>
        <v>0</v>
      </c>
      <c r="N716" s="11">
        <f>767.8-767.8</f>
        <v>0</v>
      </c>
      <c r="O716" s="11"/>
    </row>
    <row r="717" spans="1:15" ht="25.85" hidden="1" x14ac:dyDescent="0.2">
      <c r="A717" s="30" t="s">
        <v>506</v>
      </c>
      <c r="B717" s="42" t="s">
        <v>71</v>
      </c>
      <c r="C717" s="33" t="s">
        <v>75</v>
      </c>
      <c r="D717" s="33" t="s">
        <v>75</v>
      </c>
      <c r="E717" s="10" t="s">
        <v>507</v>
      </c>
      <c r="F717" s="36"/>
      <c r="G717" s="18">
        <f t="shared" si="401"/>
        <v>0</v>
      </c>
      <c r="H717" s="18">
        <f t="shared" si="401"/>
        <v>0</v>
      </c>
      <c r="I717" s="18">
        <f t="shared" si="401"/>
        <v>0</v>
      </c>
      <c r="J717" s="18">
        <f t="shared" si="401"/>
        <v>0</v>
      </c>
      <c r="K717" s="18">
        <f t="shared" si="401"/>
        <v>0</v>
      </c>
      <c r="L717" s="18">
        <f t="shared" si="401"/>
        <v>0</v>
      </c>
      <c r="M717" s="18">
        <f t="shared" si="401"/>
        <v>0</v>
      </c>
      <c r="N717" s="25">
        <f t="shared" si="401"/>
        <v>0</v>
      </c>
      <c r="O717" s="25">
        <f t="shared" si="401"/>
        <v>0</v>
      </c>
    </row>
    <row r="718" spans="1:15" ht="13.6" hidden="1" x14ac:dyDescent="0.25">
      <c r="A718" s="40" t="s">
        <v>39</v>
      </c>
      <c r="B718" s="45" t="s">
        <v>71</v>
      </c>
      <c r="C718" s="37" t="s">
        <v>75</v>
      </c>
      <c r="D718" s="37" t="s">
        <v>75</v>
      </c>
      <c r="E718" s="27" t="s">
        <v>507</v>
      </c>
      <c r="F718" s="38">
        <v>200</v>
      </c>
      <c r="G718" s="29">
        <f t="shared" si="401"/>
        <v>0</v>
      </c>
      <c r="H718" s="29">
        <f t="shared" si="401"/>
        <v>0</v>
      </c>
      <c r="I718" s="29">
        <f t="shared" si="401"/>
        <v>0</v>
      </c>
      <c r="J718" s="29">
        <f t="shared" si="401"/>
        <v>0</v>
      </c>
      <c r="K718" s="29">
        <f t="shared" si="401"/>
        <v>0</v>
      </c>
      <c r="L718" s="29">
        <f t="shared" si="401"/>
        <v>0</v>
      </c>
      <c r="M718" s="29">
        <f t="shared" si="401"/>
        <v>0</v>
      </c>
      <c r="N718" s="39">
        <f t="shared" si="401"/>
        <v>0</v>
      </c>
      <c r="O718" s="39">
        <f t="shared" si="401"/>
        <v>0</v>
      </c>
    </row>
    <row r="719" spans="1:15" ht="13.6" hidden="1" x14ac:dyDescent="0.25">
      <c r="A719" s="40" t="s">
        <v>40</v>
      </c>
      <c r="B719" s="45" t="s">
        <v>71</v>
      </c>
      <c r="C719" s="37" t="s">
        <v>75</v>
      </c>
      <c r="D719" s="37" t="s">
        <v>75</v>
      </c>
      <c r="E719" s="27" t="s">
        <v>507</v>
      </c>
      <c r="F719" s="38">
        <v>240</v>
      </c>
      <c r="G719" s="29">
        <f>+H719+I719</f>
        <v>0</v>
      </c>
      <c r="H719" s="29"/>
      <c r="I719" s="29"/>
      <c r="J719" s="29">
        <f>+K719+L719</f>
        <v>0</v>
      </c>
      <c r="K719" s="29"/>
      <c r="L719" s="29"/>
      <c r="M719" s="29">
        <f>+N719+O719</f>
        <v>0</v>
      </c>
      <c r="N719" s="39"/>
      <c r="O719" s="39"/>
    </row>
    <row r="720" spans="1:15" hidden="1" x14ac:dyDescent="0.2">
      <c r="A720" s="14" t="s">
        <v>508</v>
      </c>
      <c r="B720" s="10">
        <v>700</v>
      </c>
      <c r="C720" s="33" t="s">
        <v>81</v>
      </c>
      <c r="D720" s="33" t="s">
        <v>21</v>
      </c>
      <c r="E720" s="66"/>
      <c r="F720" s="36"/>
      <c r="G720" s="18">
        <f t="shared" ref="G720:O721" si="403">+G721</f>
        <v>0</v>
      </c>
      <c r="H720" s="18">
        <f t="shared" si="403"/>
        <v>0</v>
      </c>
      <c r="I720" s="18">
        <f t="shared" si="403"/>
        <v>0</v>
      </c>
      <c r="J720" s="18">
        <f t="shared" si="403"/>
        <v>0</v>
      </c>
      <c r="K720" s="18">
        <f t="shared" si="403"/>
        <v>0</v>
      </c>
      <c r="L720" s="18">
        <f t="shared" si="403"/>
        <v>0</v>
      </c>
      <c r="M720" s="18">
        <f t="shared" si="403"/>
        <v>0</v>
      </c>
      <c r="N720" s="9">
        <f t="shared" si="403"/>
        <v>0</v>
      </c>
      <c r="O720" s="9">
        <f t="shared" si="403"/>
        <v>0</v>
      </c>
    </row>
    <row r="721" spans="1:15" hidden="1" x14ac:dyDescent="0.2">
      <c r="A721" s="35" t="s">
        <v>509</v>
      </c>
      <c r="B721" s="10">
        <v>700</v>
      </c>
      <c r="C721" s="33" t="s">
        <v>81</v>
      </c>
      <c r="D721" s="33" t="s">
        <v>36</v>
      </c>
      <c r="E721" s="9"/>
      <c r="F721" s="36"/>
      <c r="G721" s="18">
        <f t="shared" si="403"/>
        <v>0</v>
      </c>
      <c r="H721" s="18">
        <f t="shared" si="403"/>
        <v>0</v>
      </c>
      <c r="I721" s="18">
        <f t="shared" si="403"/>
        <v>0</v>
      </c>
      <c r="J721" s="18">
        <f t="shared" si="403"/>
        <v>0</v>
      </c>
      <c r="K721" s="18">
        <f t="shared" si="403"/>
        <v>0</v>
      </c>
      <c r="L721" s="18">
        <f t="shared" si="403"/>
        <v>0</v>
      </c>
      <c r="M721" s="18">
        <f t="shared" si="403"/>
        <v>0</v>
      </c>
      <c r="N721" s="9">
        <f t="shared" si="403"/>
        <v>0</v>
      </c>
      <c r="O721" s="9">
        <f t="shared" si="403"/>
        <v>0</v>
      </c>
    </row>
    <row r="722" spans="1:15" ht="15.65" hidden="1" customHeight="1" x14ac:dyDescent="0.2">
      <c r="A722" s="14" t="s">
        <v>510</v>
      </c>
      <c r="B722" s="10">
        <v>700</v>
      </c>
      <c r="C722" s="33" t="s">
        <v>81</v>
      </c>
      <c r="D722" s="33" t="s">
        <v>36</v>
      </c>
      <c r="E722" s="9" t="s">
        <v>451</v>
      </c>
      <c r="F722" s="36"/>
      <c r="G722" s="18">
        <f t="shared" ref="G722:I722" si="404">+G723+G732</f>
        <v>0</v>
      </c>
      <c r="H722" s="18">
        <f t="shared" si="404"/>
        <v>0</v>
      </c>
      <c r="I722" s="18">
        <f t="shared" si="404"/>
        <v>0</v>
      </c>
      <c r="J722" s="18">
        <f t="shared" ref="J722:O722" si="405">+J723+J732</f>
        <v>0</v>
      </c>
      <c r="K722" s="18">
        <f t="shared" si="405"/>
        <v>0</v>
      </c>
      <c r="L722" s="18">
        <f t="shared" si="405"/>
        <v>0</v>
      </c>
      <c r="M722" s="18">
        <f t="shared" si="405"/>
        <v>0</v>
      </c>
      <c r="N722" s="9">
        <f t="shared" si="405"/>
        <v>0</v>
      </c>
      <c r="O722" s="9">
        <f t="shared" si="405"/>
        <v>0</v>
      </c>
    </row>
    <row r="723" spans="1:15" ht="25.85" hidden="1" x14ac:dyDescent="0.2">
      <c r="A723" s="68" t="s">
        <v>511</v>
      </c>
      <c r="B723" s="10">
        <v>700</v>
      </c>
      <c r="C723" s="33" t="s">
        <v>81</v>
      </c>
      <c r="D723" s="33" t="s">
        <v>36</v>
      </c>
      <c r="E723" s="9" t="s">
        <v>453</v>
      </c>
      <c r="F723" s="59"/>
      <c r="G723" s="18">
        <f t="shared" ref="G723:O723" si="406">+G724</f>
        <v>0</v>
      </c>
      <c r="H723" s="18">
        <f t="shared" si="406"/>
        <v>0</v>
      </c>
      <c r="I723" s="18">
        <f t="shared" si="406"/>
        <v>0</v>
      </c>
      <c r="J723" s="18">
        <f t="shared" si="406"/>
        <v>0</v>
      </c>
      <c r="K723" s="18">
        <f t="shared" si="406"/>
        <v>0</v>
      </c>
      <c r="L723" s="18">
        <f t="shared" si="406"/>
        <v>0</v>
      </c>
      <c r="M723" s="18">
        <f t="shared" si="406"/>
        <v>0</v>
      </c>
      <c r="N723" s="9">
        <f t="shared" si="406"/>
        <v>0</v>
      </c>
      <c r="O723" s="9">
        <f t="shared" si="406"/>
        <v>0</v>
      </c>
    </row>
    <row r="724" spans="1:15" ht="25.85" hidden="1" x14ac:dyDescent="0.2">
      <c r="A724" s="14" t="s">
        <v>512</v>
      </c>
      <c r="B724" s="10">
        <v>700</v>
      </c>
      <c r="C724" s="33" t="s">
        <v>81</v>
      </c>
      <c r="D724" s="33" t="s">
        <v>36</v>
      </c>
      <c r="E724" s="9" t="s">
        <v>513</v>
      </c>
      <c r="F724" s="59"/>
      <c r="G724" s="18">
        <f t="shared" ref="G724:I724" si="407">+G725+G729+G727</f>
        <v>0</v>
      </c>
      <c r="H724" s="18">
        <f t="shared" si="407"/>
        <v>0</v>
      </c>
      <c r="I724" s="18">
        <f t="shared" si="407"/>
        <v>0</v>
      </c>
      <c r="J724" s="18">
        <f t="shared" ref="J724:O724" si="408">+J725+J729+J727</f>
        <v>0</v>
      </c>
      <c r="K724" s="18">
        <f t="shared" si="408"/>
        <v>0</v>
      </c>
      <c r="L724" s="18">
        <f t="shared" si="408"/>
        <v>0</v>
      </c>
      <c r="M724" s="18">
        <f t="shared" si="408"/>
        <v>0</v>
      </c>
      <c r="N724" s="9">
        <f t="shared" si="408"/>
        <v>0</v>
      </c>
      <c r="O724" s="9">
        <f t="shared" si="408"/>
        <v>0</v>
      </c>
    </row>
    <row r="725" spans="1:15" ht="13.6" hidden="1" x14ac:dyDescent="0.25">
      <c r="A725" s="40" t="s">
        <v>39</v>
      </c>
      <c r="B725" s="27">
        <v>700</v>
      </c>
      <c r="C725" s="37" t="s">
        <v>81</v>
      </c>
      <c r="D725" s="37" t="s">
        <v>36</v>
      </c>
      <c r="E725" s="11" t="s">
        <v>513</v>
      </c>
      <c r="F725" s="49" t="s">
        <v>78</v>
      </c>
      <c r="G725" s="29">
        <f t="shared" ref="G725:O725" si="409">+G726</f>
        <v>0</v>
      </c>
      <c r="H725" s="29">
        <f t="shared" si="409"/>
        <v>0</v>
      </c>
      <c r="I725" s="29">
        <f t="shared" si="409"/>
        <v>0</v>
      </c>
      <c r="J725" s="29">
        <f t="shared" si="409"/>
        <v>0</v>
      </c>
      <c r="K725" s="29">
        <f t="shared" si="409"/>
        <v>0</v>
      </c>
      <c r="L725" s="29">
        <f t="shared" si="409"/>
        <v>0</v>
      </c>
      <c r="M725" s="29">
        <f t="shared" si="409"/>
        <v>0</v>
      </c>
      <c r="N725" s="11">
        <f t="shared" si="409"/>
        <v>0</v>
      </c>
      <c r="O725" s="11">
        <f t="shared" si="409"/>
        <v>0</v>
      </c>
    </row>
    <row r="726" spans="1:15" ht="13.6" hidden="1" x14ac:dyDescent="0.25">
      <c r="A726" s="40" t="s">
        <v>40</v>
      </c>
      <c r="B726" s="27">
        <v>700</v>
      </c>
      <c r="C726" s="37" t="s">
        <v>81</v>
      </c>
      <c r="D726" s="37" t="s">
        <v>36</v>
      </c>
      <c r="E726" s="11" t="s">
        <v>513</v>
      </c>
      <c r="F726" s="49" t="s">
        <v>79</v>
      </c>
      <c r="G726" s="29">
        <f>+H726+I726</f>
        <v>0</v>
      </c>
      <c r="H726" s="29"/>
      <c r="I726" s="29"/>
      <c r="J726" s="29">
        <f>+K726+L726</f>
        <v>0</v>
      </c>
      <c r="K726" s="29">
        <f>750-750</f>
        <v>0</v>
      </c>
      <c r="L726" s="29"/>
      <c r="M726" s="29">
        <f>+N726+O726</f>
        <v>0</v>
      </c>
      <c r="N726" s="11">
        <f>750-750</f>
        <v>0</v>
      </c>
      <c r="O726" s="11"/>
    </row>
    <row r="727" spans="1:15" ht="27.2" hidden="1" x14ac:dyDescent="0.25">
      <c r="A727" s="70" t="s">
        <v>514</v>
      </c>
      <c r="B727" s="10">
        <v>700</v>
      </c>
      <c r="C727" s="37" t="s">
        <v>81</v>
      </c>
      <c r="D727" s="37" t="s">
        <v>36</v>
      </c>
      <c r="E727" s="11" t="s">
        <v>513</v>
      </c>
      <c r="F727" s="49" t="s">
        <v>273</v>
      </c>
      <c r="G727" s="29">
        <f t="shared" ref="G727:O727" si="410">+G728</f>
        <v>0</v>
      </c>
      <c r="H727" s="29">
        <f t="shared" si="410"/>
        <v>0</v>
      </c>
      <c r="I727" s="29">
        <f t="shared" si="410"/>
        <v>0</v>
      </c>
      <c r="J727" s="29">
        <f t="shared" si="410"/>
        <v>0</v>
      </c>
      <c r="K727" s="29">
        <f t="shared" si="410"/>
        <v>0</v>
      </c>
      <c r="L727" s="29">
        <f t="shared" si="410"/>
        <v>0</v>
      </c>
      <c r="M727" s="29">
        <f t="shared" si="410"/>
        <v>0</v>
      </c>
      <c r="N727" s="11">
        <f t="shared" si="410"/>
        <v>0</v>
      </c>
      <c r="O727" s="11">
        <f t="shared" si="410"/>
        <v>0</v>
      </c>
    </row>
    <row r="728" spans="1:15" ht="13.6" hidden="1" x14ac:dyDescent="0.25">
      <c r="A728" s="71" t="s">
        <v>274</v>
      </c>
      <c r="B728" s="10">
        <v>700</v>
      </c>
      <c r="C728" s="37" t="s">
        <v>81</v>
      </c>
      <c r="D728" s="37" t="s">
        <v>36</v>
      </c>
      <c r="E728" s="11" t="s">
        <v>513</v>
      </c>
      <c r="F728" s="49" t="s">
        <v>275</v>
      </c>
      <c r="G728" s="29">
        <f>+H728+I728</f>
        <v>0</v>
      </c>
      <c r="H728" s="29"/>
      <c r="I728" s="29"/>
      <c r="J728" s="29">
        <f>+K728+L728</f>
        <v>0</v>
      </c>
      <c r="K728" s="29"/>
      <c r="L728" s="29"/>
      <c r="M728" s="29">
        <f>+N728+O728</f>
        <v>0</v>
      </c>
      <c r="N728" s="11"/>
      <c r="O728" s="11"/>
    </row>
    <row r="729" spans="1:15" ht="13.6" hidden="1" x14ac:dyDescent="0.25">
      <c r="A729" s="41" t="s">
        <v>41</v>
      </c>
      <c r="B729" s="10">
        <v>700</v>
      </c>
      <c r="C729" s="37" t="s">
        <v>81</v>
      </c>
      <c r="D729" s="37" t="s">
        <v>36</v>
      </c>
      <c r="E729" s="11" t="s">
        <v>515</v>
      </c>
      <c r="F729" s="49" t="s">
        <v>251</v>
      </c>
      <c r="G729" s="29">
        <f t="shared" ref="G729:I729" si="411">+G730+G731</f>
        <v>0</v>
      </c>
      <c r="H729" s="29">
        <f t="shared" si="411"/>
        <v>0</v>
      </c>
      <c r="I729" s="29">
        <f t="shared" si="411"/>
        <v>0</v>
      </c>
      <c r="J729" s="29">
        <f t="shared" ref="J729:O729" si="412">+J730+J731</f>
        <v>0</v>
      </c>
      <c r="K729" s="29">
        <f t="shared" si="412"/>
        <v>0</v>
      </c>
      <c r="L729" s="29">
        <f t="shared" si="412"/>
        <v>0</v>
      </c>
      <c r="M729" s="29">
        <f t="shared" si="412"/>
        <v>0</v>
      </c>
      <c r="N729" s="11">
        <f t="shared" si="412"/>
        <v>0</v>
      </c>
      <c r="O729" s="11">
        <f t="shared" si="412"/>
        <v>0</v>
      </c>
    </row>
    <row r="730" spans="1:15" ht="27.2" hidden="1" x14ac:dyDescent="0.25">
      <c r="A730" s="60" t="s">
        <v>352</v>
      </c>
      <c r="B730" s="10">
        <v>700</v>
      </c>
      <c r="C730" s="37" t="s">
        <v>81</v>
      </c>
      <c r="D730" s="37" t="s">
        <v>36</v>
      </c>
      <c r="E730" s="11" t="s">
        <v>515</v>
      </c>
      <c r="F730" s="49" t="s">
        <v>253</v>
      </c>
      <c r="G730" s="29">
        <f t="shared" ref="G730:G731" si="413">+H730+I730</f>
        <v>0</v>
      </c>
      <c r="H730" s="29"/>
      <c r="I730" s="29"/>
      <c r="J730" s="29">
        <f t="shared" ref="J730:J731" si="414">+K730+L730</f>
        <v>0</v>
      </c>
      <c r="K730" s="29"/>
      <c r="L730" s="29"/>
      <c r="M730" s="29">
        <f t="shared" ref="M730:M731" si="415">+N730+O730</f>
        <v>0</v>
      </c>
      <c r="N730" s="11"/>
      <c r="O730" s="11"/>
    </row>
    <row r="731" spans="1:15" ht="13.6" hidden="1" x14ac:dyDescent="0.25">
      <c r="A731" s="26" t="s">
        <v>42</v>
      </c>
      <c r="B731" s="10">
        <v>700</v>
      </c>
      <c r="C731" s="37" t="s">
        <v>81</v>
      </c>
      <c r="D731" s="37" t="s">
        <v>36</v>
      </c>
      <c r="E731" s="11" t="s">
        <v>515</v>
      </c>
      <c r="F731" s="49" t="s">
        <v>357</v>
      </c>
      <c r="G731" s="29">
        <f t="shared" si="413"/>
        <v>0</v>
      </c>
      <c r="H731" s="29"/>
      <c r="I731" s="29"/>
      <c r="J731" s="29">
        <f t="shared" si="414"/>
        <v>0</v>
      </c>
      <c r="K731" s="29"/>
      <c r="L731" s="29"/>
      <c r="M731" s="29">
        <f t="shared" si="415"/>
        <v>0</v>
      </c>
      <c r="N731" s="11"/>
      <c r="O731" s="11"/>
    </row>
    <row r="732" spans="1:15" hidden="1" x14ac:dyDescent="0.2">
      <c r="A732" s="35" t="s">
        <v>516</v>
      </c>
      <c r="B732" s="10">
        <v>700</v>
      </c>
      <c r="C732" s="33" t="s">
        <v>81</v>
      </c>
      <c r="D732" s="33" t="s">
        <v>36</v>
      </c>
      <c r="E732" s="9" t="s">
        <v>517</v>
      </c>
      <c r="F732" s="59"/>
      <c r="G732" s="18">
        <f t="shared" ref="G732:I732" si="416">+G733+G738</f>
        <v>0</v>
      </c>
      <c r="H732" s="18">
        <f t="shared" si="416"/>
        <v>0</v>
      </c>
      <c r="I732" s="18">
        <f t="shared" si="416"/>
        <v>0</v>
      </c>
      <c r="J732" s="18">
        <f t="shared" ref="J732:O732" si="417">+J733+J738</f>
        <v>0</v>
      </c>
      <c r="K732" s="18">
        <f t="shared" si="417"/>
        <v>0</v>
      </c>
      <c r="L732" s="18">
        <f t="shared" si="417"/>
        <v>0</v>
      </c>
      <c r="M732" s="18">
        <f t="shared" si="417"/>
        <v>0</v>
      </c>
      <c r="N732" s="25">
        <f t="shared" si="417"/>
        <v>0</v>
      </c>
      <c r="O732" s="25">
        <f t="shared" si="417"/>
        <v>0</v>
      </c>
    </row>
    <row r="733" spans="1:15" ht="38.75" hidden="1" x14ac:dyDescent="0.2">
      <c r="A733" s="35" t="s">
        <v>518</v>
      </c>
      <c r="B733" s="10">
        <v>700</v>
      </c>
      <c r="C733" s="33" t="s">
        <v>81</v>
      </c>
      <c r="D733" s="33" t="s">
        <v>36</v>
      </c>
      <c r="E733" s="9" t="s">
        <v>519</v>
      </c>
      <c r="F733" s="59"/>
      <c r="G733" s="18">
        <f t="shared" ref="G733:I733" si="418">+G734+G736</f>
        <v>0</v>
      </c>
      <c r="H733" s="18">
        <f t="shared" si="418"/>
        <v>0</v>
      </c>
      <c r="I733" s="18">
        <f t="shared" si="418"/>
        <v>0</v>
      </c>
      <c r="J733" s="18">
        <f t="shared" ref="J733:O733" si="419">+J734+J736</f>
        <v>0</v>
      </c>
      <c r="K733" s="18">
        <f t="shared" si="419"/>
        <v>0</v>
      </c>
      <c r="L733" s="18">
        <f t="shared" si="419"/>
        <v>0</v>
      </c>
      <c r="M733" s="18">
        <f t="shared" si="419"/>
        <v>0</v>
      </c>
      <c r="N733" s="25">
        <f t="shared" si="419"/>
        <v>0</v>
      </c>
      <c r="O733" s="25">
        <f t="shared" si="419"/>
        <v>0</v>
      </c>
    </row>
    <row r="734" spans="1:15" ht="13.6" hidden="1" x14ac:dyDescent="0.25">
      <c r="A734" s="40" t="s">
        <v>39</v>
      </c>
      <c r="B734" s="27">
        <v>700</v>
      </c>
      <c r="C734" s="37" t="s">
        <v>81</v>
      </c>
      <c r="D734" s="37" t="s">
        <v>36</v>
      </c>
      <c r="E734" s="11" t="s">
        <v>519</v>
      </c>
      <c r="F734" s="49" t="s">
        <v>78</v>
      </c>
      <c r="G734" s="29">
        <f t="shared" ref="G734:O739" si="420">+G735</f>
        <v>0</v>
      </c>
      <c r="H734" s="29">
        <f t="shared" si="420"/>
        <v>0</v>
      </c>
      <c r="I734" s="29">
        <f t="shared" si="420"/>
        <v>0</v>
      </c>
      <c r="J734" s="29">
        <f t="shared" si="420"/>
        <v>0</v>
      </c>
      <c r="K734" s="29">
        <f t="shared" si="420"/>
        <v>0</v>
      </c>
      <c r="L734" s="29">
        <f t="shared" si="420"/>
        <v>0</v>
      </c>
      <c r="M734" s="29">
        <f t="shared" si="420"/>
        <v>0</v>
      </c>
      <c r="N734" s="39">
        <f t="shared" si="420"/>
        <v>0</v>
      </c>
      <c r="O734" s="39">
        <f t="shared" si="420"/>
        <v>0</v>
      </c>
    </row>
    <row r="735" spans="1:15" ht="13.6" hidden="1" x14ac:dyDescent="0.25">
      <c r="A735" s="40" t="s">
        <v>40</v>
      </c>
      <c r="B735" s="27">
        <v>700</v>
      </c>
      <c r="C735" s="37" t="s">
        <v>81</v>
      </c>
      <c r="D735" s="37" t="s">
        <v>36</v>
      </c>
      <c r="E735" s="11" t="s">
        <v>519</v>
      </c>
      <c r="F735" s="49" t="s">
        <v>79</v>
      </c>
      <c r="G735" s="29">
        <f>+H735+I735</f>
        <v>0</v>
      </c>
      <c r="H735" s="29"/>
      <c r="I735" s="29">
        <f>265-265</f>
        <v>0</v>
      </c>
      <c r="J735" s="29">
        <f>+K735+L735</f>
        <v>0</v>
      </c>
      <c r="K735" s="29"/>
      <c r="L735" s="29">
        <f>265-265</f>
        <v>0</v>
      </c>
      <c r="M735" s="29">
        <f>+N735+O735</f>
        <v>0</v>
      </c>
      <c r="N735" s="39"/>
      <c r="O735" s="39">
        <f>265-265</f>
        <v>0</v>
      </c>
    </row>
    <row r="736" spans="1:15" ht="13.6" hidden="1" x14ac:dyDescent="0.25">
      <c r="A736" s="26" t="s">
        <v>61</v>
      </c>
      <c r="B736" s="27">
        <v>700</v>
      </c>
      <c r="C736" s="37" t="s">
        <v>81</v>
      </c>
      <c r="D736" s="37" t="s">
        <v>36</v>
      </c>
      <c r="E736" s="11" t="s">
        <v>519</v>
      </c>
      <c r="F736" s="49" t="s">
        <v>62</v>
      </c>
      <c r="G736" s="29">
        <f t="shared" si="420"/>
        <v>0</v>
      </c>
      <c r="H736" s="29">
        <f t="shared" si="420"/>
        <v>0</v>
      </c>
      <c r="I736" s="29">
        <f t="shared" si="420"/>
        <v>0</v>
      </c>
      <c r="J736" s="29">
        <f t="shared" si="420"/>
        <v>0</v>
      </c>
      <c r="K736" s="29">
        <f t="shared" si="420"/>
        <v>0</v>
      </c>
      <c r="L736" s="29">
        <f t="shared" si="420"/>
        <v>0</v>
      </c>
      <c r="M736" s="29">
        <f t="shared" si="420"/>
        <v>0</v>
      </c>
      <c r="N736" s="39">
        <f t="shared" si="420"/>
        <v>0</v>
      </c>
      <c r="O736" s="39">
        <f t="shared" si="420"/>
        <v>0</v>
      </c>
    </row>
    <row r="737" spans="1:15" ht="13.6" hidden="1" x14ac:dyDescent="0.25">
      <c r="A737" s="40" t="s">
        <v>220</v>
      </c>
      <c r="B737" s="27">
        <v>700</v>
      </c>
      <c r="C737" s="37" t="s">
        <v>81</v>
      </c>
      <c r="D737" s="37" t="s">
        <v>36</v>
      </c>
      <c r="E737" s="11" t="s">
        <v>519</v>
      </c>
      <c r="F737" s="49" t="s">
        <v>278</v>
      </c>
      <c r="G737" s="29">
        <f>+H737+I737</f>
        <v>0</v>
      </c>
      <c r="H737" s="29"/>
      <c r="I737" s="29"/>
      <c r="J737" s="29">
        <f>+K737+L737</f>
        <v>0</v>
      </c>
      <c r="K737" s="29"/>
      <c r="L737" s="29"/>
      <c r="M737" s="29">
        <f>+N737+O737</f>
        <v>0</v>
      </c>
      <c r="N737" s="39"/>
      <c r="O737" s="39"/>
    </row>
    <row r="738" spans="1:15" ht="51.65" hidden="1" x14ac:dyDescent="0.2">
      <c r="A738" s="35" t="s">
        <v>520</v>
      </c>
      <c r="B738" s="10">
        <v>700</v>
      </c>
      <c r="C738" s="33" t="s">
        <v>81</v>
      </c>
      <c r="D738" s="33" t="s">
        <v>36</v>
      </c>
      <c r="E738" s="9" t="s">
        <v>521</v>
      </c>
      <c r="F738" s="59"/>
      <c r="G738" s="18">
        <f t="shared" si="420"/>
        <v>0</v>
      </c>
      <c r="H738" s="18">
        <f t="shared" si="420"/>
        <v>0</v>
      </c>
      <c r="I738" s="18">
        <f t="shared" si="420"/>
        <v>0</v>
      </c>
      <c r="J738" s="18">
        <f t="shared" si="420"/>
        <v>0</v>
      </c>
      <c r="K738" s="18">
        <f t="shared" si="420"/>
        <v>0</v>
      </c>
      <c r="L738" s="18">
        <f t="shared" si="420"/>
        <v>0</v>
      </c>
      <c r="M738" s="18">
        <f t="shared" si="420"/>
        <v>0</v>
      </c>
      <c r="N738" s="25">
        <f t="shared" si="420"/>
        <v>0</v>
      </c>
      <c r="O738" s="25">
        <f t="shared" si="420"/>
        <v>0</v>
      </c>
    </row>
    <row r="739" spans="1:15" ht="13.6" hidden="1" x14ac:dyDescent="0.25">
      <c r="A739" s="40" t="s">
        <v>39</v>
      </c>
      <c r="B739" s="27">
        <v>700</v>
      </c>
      <c r="C739" s="37" t="s">
        <v>81</v>
      </c>
      <c r="D739" s="37" t="s">
        <v>36</v>
      </c>
      <c r="E739" s="11" t="s">
        <v>521</v>
      </c>
      <c r="F739" s="49" t="s">
        <v>78</v>
      </c>
      <c r="G739" s="29">
        <f t="shared" si="420"/>
        <v>0</v>
      </c>
      <c r="H739" s="29">
        <f t="shared" si="420"/>
        <v>0</v>
      </c>
      <c r="I739" s="29">
        <f t="shared" si="420"/>
        <v>0</v>
      </c>
      <c r="J739" s="29">
        <f t="shared" si="420"/>
        <v>0</v>
      </c>
      <c r="K739" s="29">
        <f t="shared" si="420"/>
        <v>0</v>
      </c>
      <c r="L739" s="29">
        <f t="shared" si="420"/>
        <v>0</v>
      </c>
      <c r="M739" s="29">
        <f t="shared" si="420"/>
        <v>0</v>
      </c>
      <c r="N739" s="39">
        <f t="shared" si="420"/>
        <v>0</v>
      </c>
      <c r="O739" s="39">
        <f t="shared" si="420"/>
        <v>0</v>
      </c>
    </row>
    <row r="740" spans="1:15" ht="13.6" hidden="1" x14ac:dyDescent="0.25">
      <c r="A740" s="40" t="s">
        <v>40</v>
      </c>
      <c r="B740" s="27">
        <v>700</v>
      </c>
      <c r="C740" s="37" t="s">
        <v>81</v>
      </c>
      <c r="D740" s="37" t="s">
        <v>36</v>
      </c>
      <c r="E740" s="11" t="s">
        <v>521</v>
      </c>
      <c r="F740" s="49" t="s">
        <v>79</v>
      </c>
      <c r="G740" s="29">
        <f>+H740+I740</f>
        <v>0</v>
      </c>
      <c r="H740" s="29"/>
      <c r="I740" s="29"/>
      <c r="J740" s="29">
        <f>+K740+L740</f>
        <v>0</v>
      </c>
      <c r="K740" s="29"/>
      <c r="L740" s="29"/>
      <c r="M740" s="29">
        <f>+N740+O740</f>
        <v>0</v>
      </c>
      <c r="N740" s="39">
        <f>13.9-13.9</f>
        <v>0</v>
      </c>
      <c r="O740" s="39"/>
    </row>
    <row r="741" spans="1:15" x14ac:dyDescent="0.2">
      <c r="A741" s="14" t="s">
        <v>522</v>
      </c>
      <c r="B741" s="10">
        <v>700</v>
      </c>
      <c r="C741" s="33" t="s">
        <v>85</v>
      </c>
      <c r="D741" s="33" t="s">
        <v>21</v>
      </c>
      <c r="E741" s="9"/>
      <c r="F741" s="59"/>
      <c r="G741" s="18">
        <f t="shared" ref="G741:O741" si="421">+G742+G864+G1185+G1249+G1375</f>
        <v>2759448.1270699999</v>
      </c>
      <c r="H741" s="18">
        <f t="shared" si="421"/>
        <v>1190985.5270699998</v>
      </c>
      <c r="I741" s="18">
        <f t="shared" si="421"/>
        <v>1568462.6</v>
      </c>
      <c r="J741" s="18">
        <f t="shared" si="421"/>
        <v>2459277.6456800001</v>
      </c>
      <c r="K741" s="18">
        <f t="shared" si="421"/>
        <v>755984.44568</v>
      </c>
      <c r="L741" s="18">
        <f t="shared" si="421"/>
        <v>1703293.2</v>
      </c>
      <c r="M741" s="18">
        <f t="shared" si="421"/>
        <v>2590686.7425999995</v>
      </c>
      <c r="N741" s="25">
        <f t="shared" si="421"/>
        <v>786908.7426</v>
      </c>
      <c r="O741" s="25">
        <f t="shared" si="421"/>
        <v>1803777.9999999998</v>
      </c>
    </row>
    <row r="742" spans="1:15" ht="13.6" x14ac:dyDescent="0.25">
      <c r="A742" s="30" t="s">
        <v>523</v>
      </c>
      <c r="B742" s="10">
        <v>700</v>
      </c>
      <c r="C742" s="33" t="s">
        <v>85</v>
      </c>
      <c r="D742" s="33" t="s">
        <v>35</v>
      </c>
      <c r="E742" s="9"/>
      <c r="F742" s="84"/>
      <c r="G742" s="18">
        <f t="shared" ref="G742:I742" si="422">+G794+G777+G743</f>
        <v>595399.59</v>
      </c>
      <c r="H742" s="18">
        <f t="shared" si="422"/>
        <v>246201.29</v>
      </c>
      <c r="I742" s="18">
        <f t="shared" si="422"/>
        <v>349198.30000000005</v>
      </c>
      <c r="J742" s="18">
        <f t="shared" ref="J742:O742" si="423">+J794+J777+J743</f>
        <v>564701.22446000006</v>
      </c>
      <c r="K742" s="18">
        <f t="shared" si="423"/>
        <v>178286.42445999998</v>
      </c>
      <c r="L742" s="18">
        <f t="shared" si="423"/>
        <v>386414.8</v>
      </c>
      <c r="M742" s="18">
        <f t="shared" si="423"/>
        <v>599277.78791000007</v>
      </c>
      <c r="N742" s="25">
        <f t="shared" si="423"/>
        <v>187420.08791</v>
      </c>
      <c r="O742" s="25">
        <f t="shared" si="423"/>
        <v>411857.7</v>
      </c>
    </row>
    <row r="743" spans="1:15" ht="13.6" hidden="1" x14ac:dyDescent="0.25">
      <c r="A743" s="68" t="s">
        <v>524</v>
      </c>
      <c r="B743" s="10">
        <v>700</v>
      </c>
      <c r="C743" s="33" t="s">
        <v>85</v>
      </c>
      <c r="D743" s="33" t="s">
        <v>35</v>
      </c>
      <c r="E743" s="9" t="s">
        <v>525</v>
      </c>
      <c r="F743" s="84"/>
      <c r="G743" s="18">
        <f t="shared" ref="G743:I743" si="424">+G744+G766</f>
        <v>0</v>
      </c>
      <c r="H743" s="18">
        <f t="shared" si="424"/>
        <v>0</v>
      </c>
      <c r="I743" s="18">
        <f t="shared" si="424"/>
        <v>0</v>
      </c>
      <c r="J743" s="18">
        <f t="shared" ref="J743:O743" si="425">+J744+J766</f>
        <v>0</v>
      </c>
      <c r="K743" s="18">
        <f t="shared" si="425"/>
        <v>0</v>
      </c>
      <c r="L743" s="18">
        <f t="shared" si="425"/>
        <v>0</v>
      </c>
      <c r="M743" s="18">
        <f t="shared" si="425"/>
        <v>0</v>
      </c>
      <c r="N743" s="25">
        <f t="shared" si="425"/>
        <v>0</v>
      </c>
      <c r="O743" s="25">
        <f t="shared" si="425"/>
        <v>0</v>
      </c>
    </row>
    <row r="744" spans="1:15" ht="26.5" hidden="1" x14ac:dyDescent="0.25">
      <c r="A744" s="78" t="s">
        <v>526</v>
      </c>
      <c r="B744" s="10">
        <v>700</v>
      </c>
      <c r="C744" s="33" t="s">
        <v>85</v>
      </c>
      <c r="D744" s="33" t="s">
        <v>35</v>
      </c>
      <c r="E744" s="9" t="s">
        <v>527</v>
      </c>
      <c r="F744" s="84"/>
      <c r="G744" s="18">
        <f>+G748+G757+G754+G763+G751+G745+G760</f>
        <v>0</v>
      </c>
      <c r="H744" s="18">
        <f t="shared" ref="H744:I744" si="426">+H748+H757+H754+H763+H751+H745+H760</f>
        <v>0</v>
      </c>
      <c r="I744" s="18">
        <f t="shared" si="426"/>
        <v>0</v>
      </c>
      <c r="J744" s="18">
        <f>+J748+J757+J754+J763+J751+J745+J760</f>
        <v>0</v>
      </c>
      <c r="K744" s="18">
        <f t="shared" ref="K744:L744" si="427">+K748+K757+K754+K763+K751+K745+K760</f>
        <v>0</v>
      </c>
      <c r="L744" s="18">
        <f t="shared" si="427"/>
        <v>0</v>
      </c>
      <c r="M744" s="18">
        <f>+M748+M757+M754+M763+M751+M745+M760</f>
        <v>0</v>
      </c>
      <c r="N744" s="25">
        <f t="shared" ref="N744:O744" si="428">+N748+N757+N754+N763+N751+N745+N760</f>
        <v>0</v>
      </c>
      <c r="O744" s="25">
        <f t="shared" si="428"/>
        <v>0</v>
      </c>
    </row>
    <row r="745" spans="1:15" ht="26.5" hidden="1" x14ac:dyDescent="0.25">
      <c r="A745" s="85" t="s">
        <v>528</v>
      </c>
      <c r="B745" s="10">
        <v>700</v>
      </c>
      <c r="C745" s="33" t="s">
        <v>85</v>
      </c>
      <c r="D745" s="33" t="s">
        <v>35</v>
      </c>
      <c r="E745" s="9" t="s">
        <v>529</v>
      </c>
      <c r="F745" s="84"/>
      <c r="G745" s="18">
        <f t="shared" ref="G745:O746" si="429">+G746</f>
        <v>0</v>
      </c>
      <c r="H745" s="18">
        <f t="shared" si="429"/>
        <v>0</v>
      </c>
      <c r="I745" s="18">
        <f t="shared" si="429"/>
        <v>0</v>
      </c>
      <c r="J745" s="18">
        <f t="shared" si="429"/>
        <v>0</v>
      </c>
      <c r="K745" s="18">
        <f t="shared" si="429"/>
        <v>0</v>
      </c>
      <c r="L745" s="18">
        <f t="shared" si="429"/>
        <v>0</v>
      </c>
      <c r="M745" s="18">
        <f t="shared" si="429"/>
        <v>0</v>
      </c>
      <c r="N745" s="25">
        <f t="shared" si="429"/>
        <v>0</v>
      </c>
      <c r="O745" s="25">
        <f t="shared" si="429"/>
        <v>0</v>
      </c>
    </row>
    <row r="746" spans="1:15" ht="13.6" hidden="1" x14ac:dyDescent="0.25">
      <c r="A746" s="40" t="s">
        <v>39</v>
      </c>
      <c r="B746" s="27">
        <v>700</v>
      </c>
      <c r="C746" s="37" t="s">
        <v>85</v>
      </c>
      <c r="D746" s="37" t="s">
        <v>35</v>
      </c>
      <c r="E746" s="11" t="s">
        <v>529</v>
      </c>
      <c r="F746" s="86">
        <v>200</v>
      </c>
      <c r="G746" s="29">
        <f t="shared" si="429"/>
        <v>0</v>
      </c>
      <c r="H746" s="29">
        <f t="shared" si="429"/>
        <v>0</v>
      </c>
      <c r="I746" s="29">
        <f t="shared" si="429"/>
        <v>0</v>
      </c>
      <c r="J746" s="29">
        <f t="shared" si="429"/>
        <v>0</v>
      </c>
      <c r="K746" s="29">
        <f t="shared" si="429"/>
        <v>0</v>
      </c>
      <c r="L746" s="29">
        <f t="shared" si="429"/>
        <v>0</v>
      </c>
      <c r="M746" s="29">
        <f t="shared" si="429"/>
        <v>0</v>
      </c>
      <c r="N746" s="39">
        <f t="shared" si="429"/>
        <v>0</v>
      </c>
      <c r="O746" s="39">
        <f t="shared" si="429"/>
        <v>0</v>
      </c>
    </row>
    <row r="747" spans="1:15" ht="13.6" hidden="1" x14ac:dyDescent="0.25">
      <c r="A747" s="40" t="s">
        <v>40</v>
      </c>
      <c r="B747" s="27">
        <v>700</v>
      </c>
      <c r="C747" s="37" t="s">
        <v>85</v>
      </c>
      <c r="D747" s="37" t="s">
        <v>35</v>
      </c>
      <c r="E747" s="11" t="s">
        <v>529</v>
      </c>
      <c r="F747" s="86">
        <v>240</v>
      </c>
      <c r="G747" s="29">
        <f>+H747+I747</f>
        <v>0</v>
      </c>
      <c r="H747" s="29"/>
      <c r="I747" s="29"/>
      <c r="J747" s="29">
        <f>+K747+L747</f>
        <v>0</v>
      </c>
      <c r="K747" s="29"/>
      <c r="L747" s="29"/>
      <c r="M747" s="29">
        <f>+N747+O747</f>
        <v>0</v>
      </c>
      <c r="N747" s="39"/>
      <c r="O747" s="39"/>
    </row>
    <row r="748" spans="1:15" hidden="1" x14ac:dyDescent="0.2">
      <c r="A748" s="68" t="s">
        <v>530</v>
      </c>
      <c r="B748" s="10">
        <v>700</v>
      </c>
      <c r="C748" s="33" t="s">
        <v>85</v>
      </c>
      <c r="D748" s="33" t="s">
        <v>35</v>
      </c>
      <c r="E748" s="9" t="s">
        <v>531</v>
      </c>
      <c r="F748" s="36"/>
      <c r="G748" s="18">
        <f t="shared" ref="G748:O752" si="430">+G749</f>
        <v>0</v>
      </c>
      <c r="H748" s="18">
        <f t="shared" si="430"/>
        <v>0</v>
      </c>
      <c r="I748" s="18">
        <f t="shared" si="430"/>
        <v>0</v>
      </c>
      <c r="J748" s="18">
        <f t="shared" si="430"/>
        <v>0</v>
      </c>
      <c r="K748" s="18">
        <f t="shared" si="430"/>
        <v>0</v>
      </c>
      <c r="L748" s="18">
        <f t="shared" si="430"/>
        <v>0</v>
      </c>
      <c r="M748" s="18">
        <f t="shared" si="430"/>
        <v>0</v>
      </c>
      <c r="N748" s="25">
        <f t="shared" si="430"/>
        <v>0</v>
      </c>
      <c r="O748" s="25">
        <f t="shared" si="430"/>
        <v>0</v>
      </c>
    </row>
    <row r="749" spans="1:15" ht="13.6" hidden="1" x14ac:dyDescent="0.25">
      <c r="A749" s="40" t="s">
        <v>39</v>
      </c>
      <c r="B749" s="27">
        <v>700</v>
      </c>
      <c r="C749" s="37" t="s">
        <v>85</v>
      </c>
      <c r="D749" s="37" t="s">
        <v>35</v>
      </c>
      <c r="E749" s="11" t="s">
        <v>531</v>
      </c>
      <c r="F749" s="38">
        <v>200</v>
      </c>
      <c r="G749" s="29">
        <f t="shared" si="430"/>
        <v>0</v>
      </c>
      <c r="H749" s="29">
        <f t="shared" si="430"/>
        <v>0</v>
      </c>
      <c r="I749" s="29">
        <f t="shared" si="430"/>
        <v>0</v>
      </c>
      <c r="J749" s="29">
        <f t="shared" si="430"/>
        <v>0</v>
      </c>
      <c r="K749" s="29">
        <f t="shared" si="430"/>
        <v>0</v>
      </c>
      <c r="L749" s="29">
        <f t="shared" si="430"/>
        <v>0</v>
      </c>
      <c r="M749" s="29">
        <f t="shared" si="430"/>
        <v>0</v>
      </c>
      <c r="N749" s="39">
        <f t="shared" si="430"/>
        <v>0</v>
      </c>
      <c r="O749" s="39">
        <f t="shared" si="430"/>
        <v>0</v>
      </c>
    </row>
    <row r="750" spans="1:15" ht="13.6" hidden="1" x14ac:dyDescent="0.25">
      <c r="A750" s="40" t="s">
        <v>40</v>
      </c>
      <c r="B750" s="27">
        <v>700</v>
      </c>
      <c r="C750" s="37" t="s">
        <v>85</v>
      </c>
      <c r="D750" s="37" t="s">
        <v>35</v>
      </c>
      <c r="E750" s="11" t="s">
        <v>531</v>
      </c>
      <c r="F750" s="38">
        <v>240</v>
      </c>
      <c r="G750" s="29">
        <f>+H750+I750</f>
        <v>0</v>
      </c>
      <c r="H750" s="29"/>
      <c r="I750" s="29"/>
      <c r="J750" s="29">
        <f>+K750+L750</f>
        <v>0</v>
      </c>
      <c r="K750" s="29"/>
      <c r="L750" s="29"/>
      <c r="M750" s="29">
        <f>+N750+O750</f>
        <v>0</v>
      </c>
      <c r="N750" s="39"/>
      <c r="O750" s="39"/>
    </row>
    <row r="751" spans="1:15" hidden="1" x14ac:dyDescent="0.2">
      <c r="A751" s="22" t="s">
        <v>532</v>
      </c>
      <c r="B751" s="10">
        <v>700</v>
      </c>
      <c r="C751" s="33" t="s">
        <v>85</v>
      </c>
      <c r="D751" s="33" t="s">
        <v>35</v>
      </c>
      <c r="E751" s="9" t="s">
        <v>533</v>
      </c>
      <c r="F751" s="36"/>
      <c r="G751" s="18">
        <f t="shared" si="430"/>
        <v>0</v>
      </c>
      <c r="H751" s="18">
        <f t="shared" si="430"/>
        <v>0</v>
      </c>
      <c r="I751" s="18">
        <f t="shared" si="430"/>
        <v>0</v>
      </c>
      <c r="J751" s="18">
        <f t="shared" si="430"/>
        <v>0</v>
      </c>
      <c r="K751" s="18">
        <f t="shared" si="430"/>
        <v>0</v>
      </c>
      <c r="L751" s="18">
        <f t="shared" si="430"/>
        <v>0</v>
      </c>
      <c r="M751" s="18">
        <f t="shared" si="430"/>
        <v>0</v>
      </c>
      <c r="N751" s="25">
        <f t="shared" si="430"/>
        <v>0</v>
      </c>
      <c r="O751" s="25">
        <f t="shared" si="430"/>
        <v>0</v>
      </c>
    </row>
    <row r="752" spans="1:15" ht="13.6" hidden="1" x14ac:dyDescent="0.25">
      <c r="A752" s="40" t="s">
        <v>39</v>
      </c>
      <c r="B752" s="27">
        <v>700</v>
      </c>
      <c r="C752" s="37" t="s">
        <v>85</v>
      </c>
      <c r="D752" s="37" t="s">
        <v>35</v>
      </c>
      <c r="E752" s="11" t="s">
        <v>533</v>
      </c>
      <c r="F752" s="38">
        <v>200</v>
      </c>
      <c r="G752" s="29">
        <f t="shared" si="430"/>
        <v>0</v>
      </c>
      <c r="H752" s="29">
        <f t="shared" si="430"/>
        <v>0</v>
      </c>
      <c r="I752" s="29">
        <f t="shared" si="430"/>
        <v>0</v>
      </c>
      <c r="J752" s="29">
        <f t="shared" si="430"/>
        <v>0</v>
      </c>
      <c r="K752" s="29">
        <f t="shared" si="430"/>
        <v>0</v>
      </c>
      <c r="L752" s="29">
        <f t="shared" si="430"/>
        <v>0</v>
      </c>
      <c r="M752" s="29">
        <f t="shared" si="430"/>
        <v>0</v>
      </c>
      <c r="N752" s="39">
        <f t="shared" si="430"/>
        <v>0</v>
      </c>
      <c r="O752" s="39">
        <f t="shared" si="430"/>
        <v>0</v>
      </c>
    </row>
    <row r="753" spans="1:15" ht="13.6" hidden="1" x14ac:dyDescent="0.25">
      <c r="A753" s="40" t="s">
        <v>40</v>
      </c>
      <c r="B753" s="27">
        <v>700</v>
      </c>
      <c r="C753" s="37" t="s">
        <v>85</v>
      </c>
      <c r="D753" s="37" t="s">
        <v>35</v>
      </c>
      <c r="E753" s="11" t="s">
        <v>533</v>
      </c>
      <c r="F753" s="38">
        <v>240</v>
      </c>
      <c r="G753" s="29">
        <f>+H753+I753</f>
        <v>0</v>
      </c>
      <c r="H753" s="29"/>
      <c r="I753" s="29"/>
      <c r="J753" s="29">
        <f>+K753+L753</f>
        <v>0</v>
      </c>
      <c r="K753" s="29"/>
      <c r="L753" s="29"/>
      <c r="M753" s="29">
        <f>+N753+O753</f>
        <v>0</v>
      </c>
      <c r="N753" s="39"/>
      <c r="O753" s="39"/>
    </row>
    <row r="754" spans="1:15" hidden="1" x14ac:dyDescent="0.2">
      <c r="A754" s="22" t="s">
        <v>534</v>
      </c>
      <c r="B754" s="10">
        <v>700</v>
      </c>
      <c r="C754" s="33" t="s">
        <v>85</v>
      </c>
      <c r="D754" s="33" t="s">
        <v>35</v>
      </c>
      <c r="E754" s="9" t="s">
        <v>535</v>
      </c>
      <c r="F754" s="36"/>
      <c r="G754" s="18">
        <f t="shared" ref="G754:O755" si="431">+G755</f>
        <v>0</v>
      </c>
      <c r="H754" s="18">
        <f t="shared" si="431"/>
        <v>0</v>
      </c>
      <c r="I754" s="18">
        <f t="shared" si="431"/>
        <v>0</v>
      </c>
      <c r="J754" s="18">
        <f t="shared" si="431"/>
        <v>0</v>
      </c>
      <c r="K754" s="18">
        <f t="shared" si="431"/>
        <v>0</v>
      </c>
      <c r="L754" s="18">
        <f t="shared" si="431"/>
        <v>0</v>
      </c>
      <c r="M754" s="18">
        <f t="shared" si="431"/>
        <v>0</v>
      </c>
      <c r="N754" s="25">
        <f t="shared" si="431"/>
        <v>0</v>
      </c>
      <c r="O754" s="25">
        <f t="shared" si="431"/>
        <v>0</v>
      </c>
    </row>
    <row r="755" spans="1:15" ht="13.6" hidden="1" x14ac:dyDescent="0.25">
      <c r="A755" s="40" t="s">
        <v>39</v>
      </c>
      <c r="B755" s="27">
        <v>700</v>
      </c>
      <c r="C755" s="37" t="s">
        <v>85</v>
      </c>
      <c r="D755" s="37" t="s">
        <v>35</v>
      </c>
      <c r="E755" s="11" t="s">
        <v>535</v>
      </c>
      <c r="F755" s="38">
        <v>200</v>
      </c>
      <c r="G755" s="29">
        <f t="shared" si="431"/>
        <v>0</v>
      </c>
      <c r="H755" s="29">
        <f t="shared" si="431"/>
        <v>0</v>
      </c>
      <c r="I755" s="29">
        <f t="shared" si="431"/>
        <v>0</v>
      </c>
      <c r="J755" s="29">
        <f t="shared" si="431"/>
        <v>0</v>
      </c>
      <c r="K755" s="29">
        <f t="shared" si="431"/>
        <v>0</v>
      </c>
      <c r="L755" s="29">
        <f t="shared" si="431"/>
        <v>0</v>
      </c>
      <c r="M755" s="29">
        <f t="shared" si="431"/>
        <v>0</v>
      </c>
      <c r="N755" s="39">
        <f t="shared" si="431"/>
        <v>0</v>
      </c>
      <c r="O755" s="39">
        <f t="shared" si="431"/>
        <v>0</v>
      </c>
    </row>
    <row r="756" spans="1:15" ht="13.6" hidden="1" x14ac:dyDescent="0.25">
      <c r="A756" s="40" t="s">
        <v>40</v>
      </c>
      <c r="B756" s="27">
        <v>700</v>
      </c>
      <c r="C756" s="37" t="s">
        <v>85</v>
      </c>
      <c r="D756" s="37" t="s">
        <v>35</v>
      </c>
      <c r="E756" s="11" t="s">
        <v>535</v>
      </c>
      <c r="F756" s="38">
        <v>240</v>
      </c>
      <c r="G756" s="29">
        <f>+H756+I756</f>
        <v>0</v>
      </c>
      <c r="H756" s="29"/>
      <c r="I756" s="29"/>
      <c r="J756" s="29">
        <f>+K756+L756</f>
        <v>0</v>
      </c>
      <c r="K756" s="29"/>
      <c r="L756" s="29"/>
      <c r="M756" s="29">
        <f>+N756+O756</f>
        <v>0</v>
      </c>
      <c r="N756" s="39"/>
      <c r="O756" s="39"/>
    </row>
    <row r="757" spans="1:15" ht="38.75" hidden="1" x14ac:dyDescent="0.2">
      <c r="A757" s="30" t="s">
        <v>188</v>
      </c>
      <c r="B757" s="10">
        <v>700</v>
      </c>
      <c r="C757" s="33" t="s">
        <v>85</v>
      </c>
      <c r="D757" s="33" t="s">
        <v>35</v>
      </c>
      <c r="E757" s="9" t="s">
        <v>536</v>
      </c>
      <c r="F757" s="36"/>
      <c r="G757" s="18">
        <f t="shared" ref="G757:O758" si="432">+G758</f>
        <v>0</v>
      </c>
      <c r="H757" s="18">
        <f t="shared" si="432"/>
        <v>0</v>
      </c>
      <c r="I757" s="18">
        <f t="shared" si="432"/>
        <v>0</v>
      </c>
      <c r="J757" s="18">
        <f t="shared" si="432"/>
        <v>0</v>
      </c>
      <c r="K757" s="18">
        <f t="shared" si="432"/>
        <v>0</v>
      </c>
      <c r="L757" s="18">
        <f t="shared" si="432"/>
        <v>0</v>
      </c>
      <c r="M757" s="18">
        <f t="shared" si="432"/>
        <v>0</v>
      </c>
      <c r="N757" s="25">
        <f t="shared" si="432"/>
        <v>0</v>
      </c>
      <c r="O757" s="25">
        <f t="shared" si="432"/>
        <v>0</v>
      </c>
    </row>
    <row r="758" spans="1:15" ht="13.6" hidden="1" x14ac:dyDescent="0.25">
      <c r="A758" s="40" t="s">
        <v>39</v>
      </c>
      <c r="B758" s="27">
        <v>700</v>
      </c>
      <c r="C758" s="37" t="s">
        <v>85</v>
      </c>
      <c r="D758" s="37" t="s">
        <v>35</v>
      </c>
      <c r="E758" s="11" t="s">
        <v>536</v>
      </c>
      <c r="F758" s="38">
        <v>200</v>
      </c>
      <c r="G758" s="29">
        <f t="shared" si="432"/>
        <v>0</v>
      </c>
      <c r="H758" s="29">
        <f t="shared" si="432"/>
        <v>0</v>
      </c>
      <c r="I758" s="29">
        <f t="shared" si="432"/>
        <v>0</v>
      </c>
      <c r="J758" s="29">
        <f t="shared" si="432"/>
        <v>0</v>
      </c>
      <c r="K758" s="29">
        <f t="shared" si="432"/>
        <v>0</v>
      </c>
      <c r="L758" s="29">
        <f t="shared" si="432"/>
        <v>0</v>
      </c>
      <c r="M758" s="29">
        <f t="shared" si="432"/>
        <v>0</v>
      </c>
      <c r="N758" s="39">
        <f t="shared" si="432"/>
        <v>0</v>
      </c>
      <c r="O758" s="39">
        <f t="shared" si="432"/>
        <v>0</v>
      </c>
    </row>
    <row r="759" spans="1:15" ht="13.6" hidden="1" x14ac:dyDescent="0.25">
      <c r="A759" s="40" t="s">
        <v>40</v>
      </c>
      <c r="B759" s="27">
        <v>700</v>
      </c>
      <c r="C759" s="37" t="s">
        <v>85</v>
      </c>
      <c r="D759" s="37" t="s">
        <v>35</v>
      </c>
      <c r="E759" s="11" t="s">
        <v>536</v>
      </c>
      <c r="F759" s="38">
        <v>240</v>
      </c>
      <c r="G759" s="29">
        <f>+H759+I759</f>
        <v>0</v>
      </c>
      <c r="H759" s="29"/>
      <c r="I759" s="29"/>
      <c r="J759" s="29">
        <f>+K759+L759</f>
        <v>0</v>
      </c>
      <c r="K759" s="29"/>
      <c r="L759" s="29"/>
      <c r="M759" s="29">
        <f>+N759+O759</f>
        <v>0</v>
      </c>
      <c r="N759" s="39"/>
      <c r="O759" s="39"/>
    </row>
    <row r="760" spans="1:15" ht="38.75" hidden="1" x14ac:dyDescent="0.25">
      <c r="A760" s="22" t="s">
        <v>537</v>
      </c>
      <c r="B760" s="10">
        <v>700</v>
      </c>
      <c r="C760" s="33" t="s">
        <v>85</v>
      </c>
      <c r="D760" s="37" t="s">
        <v>35</v>
      </c>
      <c r="E760" s="58" t="s">
        <v>538</v>
      </c>
      <c r="F760" s="36"/>
      <c r="G760" s="18">
        <f t="shared" ref="G760:O761" si="433">+G761</f>
        <v>0</v>
      </c>
      <c r="H760" s="18">
        <f t="shared" si="433"/>
        <v>0</v>
      </c>
      <c r="I760" s="18">
        <f t="shared" si="433"/>
        <v>0</v>
      </c>
      <c r="J760" s="18">
        <f t="shared" si="433"/>
        <v>0</v>
      </c>
      <c r="K760" s="18">
        <f t="shared" si="433"/>
        <v>0</v>
      </c>
      <c r="L760" s="18">
        <f t="shared" si="433"/>
        <v>0</v>
      </c>
      <c r="M760" s="18">
        <f t="shared" si="433"/>
        <v>0</v>
      </c>
      <c r="N760" s="25">
        <f t="shared" si="433"/>
        <v>0</v>
      </c>
      <c r="O760" s="25">
        <f t="shared" si="433"/>
        <v>0</v>
      </c>
    </row>
    <row r="761" spans="1:15" ht="13.6" hidden="1" x14ac:dyDescent="0.25">
      <c r="A761" s="40" t="s">
        <v>39</v>
      </c>
      <c r="B761" s="27">
        <v>700</v>
      </c>
      <c r="C761" s="37" t="s">
        <v>85</v>
      </c>
      <c r="D761" s="37" t="s">
        <v>35</v>
      </c>
      <c r="E761" s="57" t="s">
        <v>538</v>
      </c>
      <c r="F761" s="38">
        <v>200</v>
      </c>
      <c r="G761" s="29">
        <f t="shared" si="433"/>
        <v>0</v>
      </c>
      <c r="H761" s="29">
        <f t="shared" si="433"/>
        <v>0</v>
      </c>
      <c r="I761" s="29">
        <f t="shared" si="433"/>
        <v>0</v>
      </c>
      <c r="J761" s="29">
        <f t="shared" si="433"/>
        <v>0</v>
      </c>
      <c r="K761" s="29">
        <f t="shared" si="433"/>
        <v>0</v>
      </c>
      <c r="L761" s="29">
        <f t="shared" si="433"/>
        <v>0</v>
      </c>
      <c r="M761" s="29">
        <f t="shared" si="433"/>
        <v>0</v>
      </c>
      <c r="N761" s="39">
        <f t="shared" si="433"/>
        <v>0</v>
      </c>
      <c r="O761" s="39">
        <f t="shared" si="433"/>
        <v>0</v>
      </c>
    </row>
    <row r="762" spans="1:15" ht="13.6" hidden="1" x14ac:dyDescent="0.25">
      <c r="A762" s="40" t="s">
        <v>40</v>
      </c>
      <c r="B762" s="27">
        <v>700</v>
      </c>
      <c r="C762" s="37" t="s">
        <v>85</v>
      </c>
      <c r="D762" s="37" t="s">
        <v>35</v>
      </c>
      <c r="E762" s="57" t="s">
        <v>538</v>
      </c>
      <c r="F762" s="38">
        <v>240</v>
      </c>
      <c r="G762" s="29">
        <f>+H762+I762</f>
        <v>0</v>
      </c>
      <c r="H762" s="29"/>
      <c r="I762" s="29"/>
      <c r="J762" s="29">
        <f>+K762+L762</f>
        <v>0</v>
      </c>
      <c r="K762" s="29"/>
      <c r="L762" s="29"/>
      <c r="M762" s="29">
        <f>+N762+O762</f>
        <v>0</v>
      </c>
      <c r="N762" s="39"/>
      <c r="O762" s="39"/>
    </row>
    <row r="763" spans="1:15" ht="25.85" hidden="1" x14ac:dyDescent="0.2">
      <c r="A763" s="22" t="s">
        <v>539</v>
      </c>
      <c r="B763" s="10">
        <v>700</v>
      </c>
      <c r="C763" s="33" t="s">
        <v>85</v>
      </c>
      <c r="D763" s="33" t="s">
        <v>35</v>
      </c>
      <c r="E763" s="58" t="s">
        <v>540</v>
      </c>
      <c r="F763" s="36"/>
      <c r="G763" s="18">
        <f t="shared" ref="G763:O764" si="434">+G764</f>
        <v>0</v>
      </c>
      <c r="H763" s="18">
        <f t="shared" si="434"/>
        <v>0</v>
      </c>
      <c r="I763" s="18">
        <f t="shared" si="434"/>
        <v>0</v>
      </c>
      <c r="J763" s="18">
        <f t="shared" si="434"/>
        <v>0</v>
      </c>
      <c r="K763" s="18">
        <f t="shared" si="434"/>
        <v>0</v>
      </c>
      <c r="L763" s="18">
        <f t="shared" si="434"/>
        <v>0</v>
      </c>
      <c r="M763" s="18">
        <f t="shared" si="434"/>
        <v>0</v>
      </c>
      <c r="N763" s="25">
        <f t="shared" si="434"/>
        <v>0</v>
      </c>
      <c r="O763" s="25">
        <f t="shared" si="434"/>
        <v>0</v>
      </c>
    </row>
    <row r="764" spans="1:15" ht="13.6" hidden="1" x14ac:dyDescent="0.25">
      <c r="A764" s="40" t="s">
        <v>39</v>
      </c>
      <c r="B764" s="27">
        <v>700</v>
      </c>
      <c r="C764" s="37" t="s">
        <v>85</v>
      </c>
      <c r="D764" s="37" t="s">
        <v>35</v>
      </c>
      <c r="E764" s="57" t="s">
        <v>540</v>
      </c>
      <c r="F764" s="38">
        <v>200</v>
      </c>
      <c r="G764" s="29">
        <f t="shared" si="434"/>
        <v>0</v>
      </c>
      <c r="H764" s="29">
        <f t="shared" si="434"/>
        <v>0</v>
      </c>
      <c r="I764" s="29">
        <f t="shared" si="434"/>
        <v>0</v>
      </c>
      <c r="J764" s="29">
        <f t="shared" si="434"/>
        <v>0</v>
      </c>
      <c r="K764" s="29">
        <f t="shared" si="434"/>
        <v>0</v>
      </c>
      <c r="L764" s="29">
        <f t="shared" si="434"/>
        <v>0</v>
      </c>
      <c r="M764" s="29">
        <f t="shared" si="434"/>
        <v>0</v>
      </c>
      <c r="N764" s="39">
        <f t="shared" si="434"/>
        <v>0</v>
      </c>
      <c r="O764" s="39">
        <f t="shared" si="434"/>
        <v>0</v>
      </c>
    </row>
    <row r="765" spans="1:15" ht="13.6" hidden="1" x14ac:dyDescent="0.25">
      <c r="A765" s="40" t="s">
        <v>40</v>
      </c>
      <c r="B765" s="27">
        <v>700</v>
      </c>
      <c r="C765" s="37" t="s">
        <v>85</v>
      </c>
      <c r="D765" s="37" t="s">
        <v>35</v>
      </c>
      <c r="E765" s="57" t="s">
        <v>540</v>
      </c>
      <c r="F765" s="38">
        <v>240</v>
      </c>
      <c r="G765" s="29">
        <f>+H765+I765</f>
        <v>0</v>
      </c>
      <c r="H765" s="29"/>
      <c r="I765" s="29"/>
      <c r="J765" s="29">
        <f>+K765+L765</f>
        <v>0</v>
      </c>
      <c r="K765" s="29"/>
      <c r="L765" s="29"/>
      <c r="M765" s="29">
        <f>+N765+O765</f>
        <v>0</v>
      </c>
      <c r="N765" s="39"/>
      <c r="O765" s="39"/>
    </row>
    <row r="766" spans="1:15" ht="38.75" hidden="1" x14ac:dyDescent="0.2">
      <c r="A766" s="22" t="s">
        <v>541</v>
      </c>
      <c r="B766" s="10">
        <v>700</v>
      </c>
      <c r="C766" s="33" t="s">
        <v>85</v>
      </c>
      <c r="D766" s="33" t="s">
        <v>35</v>
      </c>
      <c r="E766" s="58" t="s">
        <v>542</v>
      </c>
      <c r="F766" s="36"/>
      <c r="G766" s="18">
        <f t="shared" ref="G766:I766" si="435">+G767+G772</f>
        <v>0</v>
      </c>
      <c r="H766" s="18">
        <f t="shared" si="435"/>
        <v>0</v>
      </c>
      <c r="I766" s="18">
        <f t="shared" si="435"/>
        <v>0</v>
      </c>
      <c r="J766" s="18">
        <f t="shared" ref="J766:O766" si="436">+J767+J772</f>
        <v>0</v>
      </c>
      <c r="K766" s="18">
        <f t="shared" si="436"/>
        <v>0</v>
      </c>
      <c r="L766" s="18">
        <f t="shared" si="436"/>
        <v>0</v>
      </c>
      <c r="M766" s="18">
        <f t="shared" si="436"/>
        <v>0</v>
      </c>
      <c r="N766" s="25">
        <f t="shared" si="436"/>
        <v>0</v>
      </c>
      <c r="O766" s="25">
        <f t="shared" si="436"/>
        <v>0</v>
      </c>
    </row>
    <row r="767" spans="1:15" ht="15.65" hidden="1" x14ac:dyDescent="0.25">
      <c r="A767" s="87" t="s">
        <v>543</v>
      </c>
      <c r="B767" s="10">
        <v>700</v>
      </c>
      <c r="C767" s="33" t="s">
        <v>85</v>
      </c>
      <c r="D767" s="33" t="s">
        <v>35</v>
      </c>
      <c r="E767" s="9" t="s">
        <v>544</v>
      </c>
      <c r="F767" s="88"/>
      <c r="G767" s="18">
        <f t="shared" ref="G767:I767" si="437">+G768+G770</f>
        <v>0</v>
      </c>
      <c r="H767" s="18">
        <f t="shared" si="437"/>
        <v>0</v>
      </c>
      <c r="I767" s="18">
        <f t="shared" si="437"/>
        <v>0</v>
      </c>
      <c r="J767" s="18">
        <f t="shared" ref="J767:O767" si="438">+J768+J770</f>
        <v>0</v>
      </c>
      <c r="K767" s="18">
        <f t="shared" si="438"/>
        <v>0</v>
      </c>
      <c r="L767" s="18">
        <f t="shared" si="438"/>
        <v>0</v>
      </c>
      <c r="M767" s="18">
        <f t="shared" si="438"/>
        <v>0</v>
      </c>
      <c r="N767" s="25">
        <f t="shared" si="438"/>
        <v>0</v>
      </c>
      <c r="O767" s="25">
        <f t="shared" si="438"/>
        <v>0</v>
      </c>
    </row>
    <row r="768" spans="1:15" ht="13.6" hidden="1" x14ac:dyDescent="0.25">
      <c r="A768" s="40" t="s">
        <v>39</v>
      </c>
      <c r="B768" s="27">
        <v>700</v>
      </c>
      <c r="C768" s="37" t="s">
        <v>85</v>
      </c>
      <c r="D768" s="37" t="s">
        <v>35</v>
      </c>
      <c r="E768" s="11" t="s">
        <v>544</v>
      </c>
      <c r="F768" s="38">
        <v>200</v>
      </c>
      <c r="G768" s="29">
        <f t="shared" ref="G768:O768" si="439">+G769</f>
        <v>0</v>
      </c>
      <c r="H768" s="29">
        <f t="shared" si="439"/>
        <v>0</v>
      </c>
      <c r="I768" s="29">
        <f t="shared" si="439"/>
        <v>0</v>
      </c>
      <c r="J768" s="29">
        <f t="shared" si="439"/>
        <v>0</v>
      </c>
      <c r="K768" s="29">
        <f t="shared" si="439"/>
        <v>0</v>
      </c>
      <c r="L768" s="29">
        <f t="shared" si="439"/>
        <v>0</v>
      </c>
      <c r="M768" s="29">
        <f t="shared" si="439"/>
        <v>0</v>
      </c>
      <c r="N768" s="11">
        <f t="shared" si="439"/>
        <v>0</v>
      </c>
      <c r="O768" s="11">
        <f t="shared" si="439"/>
        <v>0</v>
      </c>
    </row>
    <row r="769" spans="1:15" ht="13.6" hidden="1" x14ac:dyDescent="0.25">
      <c r="A769" s="40" t="s">
        <v>40</v>
      </c>
      <c r="B769" s="27">
        <v>700</v>
      </c>
      <c r="C769" s="37" t="s">
        <v>85</v>
      </c>
      <c r="D769" s="37" t="s">
        <v>35</v>
      </c>
      <c r="E769" s="11" t="s">
        <v>544</v>
      </c>
      <c r="F769" s="38">
        <v>240</v>
      </c>
      <c r="G769" s="29">
        <f>+H769+I769</f>
        <v>0</v>
      </c>
      <c r="H769" s="29"/>
      <c r="I769" s="29">
        <f>1500-1500</f>
        <v>0</v>
      </c>
      <c r="J769" s="29">
        <f>+K769+L769</f>
        <v>0</v>
      </c>
      <c r="K769" s="29"/>
      <c r="L769" s="29">
        <f>1500-1500</f>
        <v>0</v>
      </c>
      <c r="M769" s="29">
        <f>+N769+O769</f>
        <v>0</v>
      </c>
      <c r="N769" s="11"/>
      <c r="O769" s="11">
        <f>1500-1500</f>
        <v>0</v>
      </c>
    </row>
    <row r="770" spans="1:15" ht="13.6" hidden="1" x14ac:dyDescent="0.25">
      <c r="A770" s="70" t="s">
        <v>272</v>
      </c>
      <c r="B770" s="27">
        <v>700</v>
      </c>
      <c r="C770" s="37" t="s">
        <v>85</v>
      </c>
      <c r="D770" s="37" t="s">
        <v>35</v>
      </c>
      <c r="E770" s="11" t="s">
        <v>544</v>
      </c>
      <c r="F770" s="38">
        <v>400</v>
      </c>
      <c r="G770" s="29">
        <f t="shared" ref="G770:O770" si="440">+G771</f>
        <v>0</v>
      </c>
      <c r="H770" s="29">
        <f t="shared" si="440"/>
        <v>0</v>
      </c>
      <c r="I770" s="29">
        <f t="shared" si="440"/>
        <v>0</v>
      </c>
      <c r="J770" s="29">
        <f t="shared" si="440"/>
        <v>0</v>
      </c>
      <c r="K770" s="29">
        <f t="shared" si="440"/>
        <v>0</v>
      </c>
      <c r="L770" s="29">
        <f t="shared" si="440"/>
        <v>0</v>
      </c>
      <c r="M770" s="29">
        <f t="shared" si="440"/>
        <v>0</v>
      </c>
      <c r="N770" s="11">
        <f t="shared" si="440"/>
        <v>0</v>
      </c>
      <c r="O770" s="11">
        <f t="shared" si="440"/>
        <v>0</v>
      </c>
    </row>
    <row r="771" spans="1:15" ht="13.6" hidden="1" x14ac:dyDescent="0.25">
      <c r="A771" s="71" t="s">
        <v>274</v>
      </c>
      <c r="B771" s="27">
        <v>700</v>
      </c>
      <c r="C771" s="37" t="s">
        <v>85</v>
      </c>
      <c r="D771" s="37" t="s">
        <v>35</v>
      </c>
      <c r="E771" s="11" t="s">
        <v>544</v>
      </c>
      <c r="F771" s="38">
        <v>410</v>
      </c>
      <c r="G771" s="29">
        <f>+H771+I771</f>
        <v>0</v>
      </c>
      <c r="H771" s="29"/>
      <c r="I771" s="29">
        <f>1004.4+1500-1500-1004.4</f>
        <v>0</v>
      </c>
      <c r="J771" s="29">
        <f>+K771+L771</f>
        <v>0</v>
      </c>
      <c r="K771" s="29"/>
      <c r="L771" s="29">
        <f>1004.4+1500-1500-1004.4</f>
        <v>0</v>
      </c>
      <c r="M771" s="29">
        <f>+N771+O771</f>
        <v>0</v>
      </c>
      <c r="N771" s="11"/>
      <c r="O771" s="11">
        <f>1004.4+1500-1500-1004.4</f>
        <v>0</v>
      </c>
    </row>
    <row r="772" spans="1:15" ht="25.85" hidden="1" x14ac:dyDescent="0.25">
      <c r="A772" s="35" t="s">
        <v>545</v>
      </c>
      <c r="B772" s="10">
        <v>700</v>
      </c>
      <c r="C772" s="33" t="s">
        <v>85</v>
      </c>
      <c r="D772" s="33" t="s">
        <v>35</v>
      </c>
      <c r="E772" s="9" t="s">
        <v>546</v>
      </c>
      <c r="F772" s="88"/>
      <c r="G772" s="18">
        <f t="shared" ref="G772:I772" si="441">+G773+G775</f>
        <v>0</v>
      </c>
      <c r="H772" s="18">
        <f t="shared" si="441"/>
        <v>0</v>
      </c>
      <c r="I772" s="18">
        <f t="shared" si="441"/>
        <v>0</v>
      </c>
      <c r="J772" s="18">
        <f t="shared" ref="J772:O772" si="442">+J773+J775</f>
        <v>0</v>
      </c>
      <c r="K772" s="18">
        <f t="shared" si="442"/>
        <v>0</v>
      </c>
      <c r="L772" s="18">
        <f t="shared" si="442"/>
        <v>0</v>
      </c>
      <c r="M772" s="18">
        <f t="shared" si="442"/>
        <v>0</v>
      </c>
      <c r="N772" s="25">
        <f t="shared" si="442"/>
        <v>0</v>
      </c>
      <c r="O772" s="25">
        <f t="shared" si="442"/>
        <v>0</v>
      </c>
    </row>
    <row r="773" spans="1:15" ht="13.6" hidden="1" x14ac:dyDescent="0.25">
      <c r="A773" s="40" t="s">
        <v>39</v>
      </c>
      <c r="B773" s="27">
        <v>700</v>
      </c>
      <c r="C773" s="37" t="s">
        <v>85</v>
      </c>
      <c r="D773" s="37" t="s">
        <v>35</v>
      </c>
      <c r="E773" s="11" t="s">
        <v>546</v>
      </c>
      <c r="F773" s="38">
        <v>200</v>
      </c>
      <c r="G773" s="29">
        <f t="shared" ref="G773:O773" si="443">+G774</f>
        <v>0</v>
      </c>
      <c r="H773" s="29">
        <f t="shared" si="443"/>
        <v>0</v>
      </c>
      <c r="I773" s="29">
        <f t="shared" si="443"/>
        <v>0</v>
      </c>
      <c r="J773" s="29">
        <f t="shared" si="443"/>
        <v>0</v>
      </c>
      <c r="K773" s="29">
        <f t="shared" si="443"/>
        <v>0</v>
      </c>
      <c r="L773" s="29">
        <f t="shared" si="443"/>
        <v>0</v>
      </c>
      <c r="M773" s="29">
        <f t="shared" si="443"/>
        <v>0</v>
      </c>
      <c r="N773" s="11">
        <f t="shared" si="443"/>
        <v>0</v>
      </c>
      <c r="O773" s="11">
        <f t="shared" si="443"/>
        <v>0</v>
      </c>
    </row>
    <row r="774" spans="1:15" ht="13.6" hidden="1" x14ac:dyDescent="0.25">
      <c r="A774" s="40" t="s">
        <v>40</v>
      </c>
      <c r="B774" s="27">
        <v>700</v>
      </c>
      <c r="C774" s="37" t="s">
        <v>85</v>
      </c>
      <c r="D774" s="37" t="s">
        <v>35</v>
      </c>
      <c r="E774" s="11" t="s">
        <v>546</v>
      </c>
      <c r="F774" s="38">
        <v>240</v>
      </c>
      <c r="G774" s="29">
        <f>+H774+I774</f>
        <v>0</v>
      </c>
      <c r="H774" s="29"/>
      <c r="I774" s="29"/>
      <c r="J774" s="29">
        <f>+K774+L774</f>
        <v>0</v>
      </c>
      <c r="K774" s="29"/>
      <c r="L774" s="29"/>
      <c r="M774" s="29">
        <f>+N774+O774</f>
        <v>0</v>
      </c>
      <c r="N774" s="11"/>
      <c r="O774" s="11"/>
    </row>
    <row r="775" spans="1:15" ht="13.6" hidden="1" x14ac:dyDescent="0.25">
      <c r="A775" s="70" t="s">
        <v>272</v>
      </c>
      <c r="B775" s="27">
        <v>700</v>
      </c>
      <c r="C775" s="37" t="s">
        <v>85</v>
      </c>
      <c r="D775" s="37" t="s">
        <v>35</v>
      </c>
      <c r="E775" s="11" t="s">
        <v>546</v>
      </c>
      <c r="F775" s="38">
        <v>400</v>
      </c>
      <c r="G775" s="29">
        <f>+G776</f>
        <v>0</v>
      </c>
      <c r="H775" s="29">
        <f>+H776</f>
        <v>0</v>
      </c>
      <c r="I775" s="29"/>
      <c r="J775" s="29">
        <f>+J776</f>
        <v>0</v>
      </c>
      <c r="K775" s="29">
        <f>+K776</f>
        <v>0</v>
      </c>
      <c r="L775" s="29"/>
      <c r="M775" s="29">
        <f>+M776</f>
        <v>0</v>
      </c>
      <c r="N775" s="11">
        <f>+N776</f>
        <v>0</v>
      </c>
      <c r="O775" s="11"/>
    </row>
    <row r="776" spans="1:15" ht="13.6" hidden="1" x14ac:dyDescent="0.25">
      <c r="A776" s="71" t="s">
        <v>274</v>
      </c>
      <c r="B776" s="27">
        <v>700</v>
      </c>
      <c r="C776" s="37" t="s">
        <v>85</v>
      </c>
      <c r="D776" s="37" t="s">
        <v>35</v>
      </c>
      <c r="E776" s="11" t="s">
        <v>546</v>
      </c>
      <c r="F776" s="38">
        <v>410</v>
      </c>
      <c r="G776" s="29">
        <f>+H776+I776</f>
        <v>0</v>
      </c>
      <c r="H776" s="29"/>
      <c r="I776" s="29"/>
      <c r="J776" s="29">
        <f>+K776+L776</f>
        <v>0</v>
      </c>
      <c r="K776" s="29">
        <f>52.9+79-79-52.9</f>
        <v>0</v>
      </c>
      <c r="L776" s="29"/>
      <c r="M776" s="29">
        <f>+N776+O776</f>
        <v>0</v>
      </c>
      <c r="N776" s="11">
        <f>52.9+79-79-52.9</f>
        <v>0</v>
      </c>
      <c r="O776" s="11"/>
    </row>
    <row r="777" spans="1:15" ht="25.85" x14ac:dyDescent="0.2">
      <c r="A777" s="22" t="s">
        <v>547</v>
      </c>
      <c r="B777" s="10">
        <v>700</v>
      </c>
      <c r="C777" s="33" t="s">
        <v>85</v>
      </c>
      <c r="D777" s="33" t="s">
        <v>35</v>
      </c>
      <c r="E777" s="58" t="s">
        <v>548</v>
      </c>
      <c r="F777" s="36"/>
      <c r="G777" s="18">
        <f t="shared" ref="G777:I777" si="444">+G778+G787</f>
        <v>34870.199999999997</v>
      </c>
      <c r="H777" s="18">
        <f t="shared" si="444"/>
        <v>30445.200000000001</v>
      </c>
      <c r="I777" s="18">
        <f t="shared" si="444"/>
        <v>4425</v>
      </c>
      <c r="J777" s="18">
        <f t="shared" ref="J777:O777" si="445">+J778+J787</f>
        <v>37318.400000000001</v>
      </c>
      <c r="K777" s="18">
        <f t="shared" si="445"/>
        <v>32118.400000000001</v>
      </c>
      <c r="L777" s="18">
        <f t="shared" si="445"/>
        <v>5200</v>
      </c>
      <c r="M777" s="18">
        <f t="shared" si="445"/>
        <v>38880.9</v>
      </c>
      <c r="N777" s="25">
        <f t="shared" si="445"/>
        <v>33680.9</v>
      </c>
      <c r="O777" s="25">
        <f t="shared" si="445"/>
        <v>5200</v>
      </c>
    </row>
    <row r="778" spans="1:15" x14ac:dyDescent="0.2">
      <c r="A778" s="35" t="s">
        <v>549</v>
      </c>
      <c r="B778" s="10">
        <v>700</v>
      </c>
      <c r="C778" s="33" t="s">
        <v>85</v>
      </c>
      <c r="D778" s="33" t="s">
        <v>35</v>
      </c>
      <c r="E778" s="58" t="s">
        <v>550</v>
      </c>
      <c r="F778" s="36"/>
      <c r="G778" s="18">
        <f>+G779+G784</f>
        <v>34870.199999999997</v>
      </c>
      <c r="H778" s="18">
        <f t="shared" ref="H778:I778" si="446">+H779+H784</f>
        <v>30445.200000000001</v>
      </c>
      <c r="I778" s="18">
        <f t="shared" si="446"/>
        <v>4425</v>
      </c>
      <c r="J778" s="18">
        <f>+J779+J784</f>
        <v>37318.400000000001</v>
      </c>
      <c r="K778" s="18">
        <f t="shared" ref="K778:L778" si="447">+K779+K784</f>
        <v>32118.400000000001</v>
      </c>
      <c r="L778" s="18">
        <f t="shared" si="447"/>
        <v>5200</v>
      </c>
      <c r="M778" s="18">
        <f>+M779+M784</f>
        <v>38880.9</v>
      </c>
      <c r="N778" s="25">
        <f t="shared" ref="N778:O778" si="448">+N779+N784</f>
        <v>33680.9</v>
      </c>
      <c r="O778" s="25">
        <f t="shared" si="448"/>
        <v>5200</v>
      </c>
    </row>
    <row r="779" spans="1:15" ht="25.85" x14ac:dyDescent="0.2">
      <c r="A779" s="35" t="s">
        <v>551</v>
      </c>
      <c r="B779" s="10">
        <v>700</v>
      </c>
      <c r="C779" s="33" t="s">
        <v>85</v>
      </c>
      <c r="D779" s="33" t="s">
        <v>35</v>
      </c>
      <c r="E779" s="58" t="s">
        <v>552</v>
      </c>
      <c r="F779" s="36"/>
      <c r="G779" s="18">
        <f>+G780+G782</f>
        <v>4425</v>
      </c>
      <c r="H779" s="18">
        <f t="shared" ref="H779:I779" si="449">+H780+H782</f>
        <v>0</v>
      </c>
      <c r="I779" s="18">
        <f t="shared" si="449"/>
        <v>4425</v>
      </c>
      <c r="J779" s="18">
        <f>+J780+J782</f>
        <v>5200</v>
      </c>
      <c r="K779" s="18">
        <f t="shared" ref="K779:L779" si="450">+K780+K782</f>
        <v>0</v>
      </c>
      <c r="L779" s="18">
        <f t="shared" si="450"/>
        <v>5200</v>
      </c>
      <c r="M779" s="18">
        <f>+M780+M782</f>
        <v>5200</v>
      </c>
      <c r="N779" s="25">
        <f t="shared" ref="N779:O779" si="451">+N780+N782</f>
        <v>0</v>
      </c>
      <c r="O779" s="25">
        <f t="shared" si="451"/>
        <v>5200</v>
      </c>
    </row>
    <row r="780" spans="1:15" ht="13.6" x14ac:dyDescent="0.25">
      <c r="A780" s="40" t="s">
        <v>39</v>
      </c>
      <c r="B780" s="27">
        <v>700</v>
      </c>
      <c r="C780" s="37" t="s">
        <v>85</v>
      </c>
      <c r="D780" s="37" t="s">
        <v>35</v>
      </c>
      <c r="E780" s="57" t="s">
        <v>552</v>
      </c>
      <c r="F780" s="38">
        <v>200</v>
      </c>
      <c r="G780" s="29">
        <f t="shared" ref="G780:O782" si="452">+G781</f>
        <v>4025</v>
      </c>
      <c r="H780" s="29">
        <f t="shared" si="452"/>
        <v>0</v>
      </c>
      <c r="I780" s="29">
        <f t="shared" si="452"/>
        <v>4025</v>
      </c>
      <c r="J780" s="29">
        <f t="shared" si="452"/>
        <v>4800</v>
      </c>
      <c r="K780" s="29">
        <f t="shared" si="452"/>
        <v>0</v>
      </c>
      <c r="L780" s="29">
        <f t="shared" si="452"/>
        <v>4800</v>
      </c>
      <c r="M780" s="29">
        <f t="shared" si="452"/>
        <v>4800</v>
      </c>
      <c r="N780" s="11">
        <f t="shared" si="452"/>
        <v>0</v>
      </c>
      <c r="O780" s="29">
        <f t="shared" si="452"/>
        <v>4800</v>
      </c>
    </row>
    <row r="781" spans="1:15" ht="13.6" x14ac:dyDescent="0.25">
      <c r="A781" s="40" t="s">
        <v>40</v>
      </c>
      <c r="B781" s="27">
        <v>700</v>
      </c>
      <c r="C781" s="37" t="s">
        <v>85</v>
      </c>
      <c r="D781" s="37" t="s">
        <v>35</v>
      </c>
      <c r="E781" s="57" t="s">
        <v>552</v>
      </c>
      <c r="F781" s="38">
        <v>240</v>
      </c>
      <c r="G781" s="29">
        <f>+H781+I781</f>
        <v>4025</v>
      </c>
      <c r="H781" s="29"/>
      <c r="I781" s="29">
        <v>4025</v>
      </c>
      <c r="J781" s="29">
        <f>+K781+L781</f>
        <v>4800</v>
      </c>
      <c r="K781" s="29"/>
      <c r="L781" s="29">
        <v>4800</v>
      </c>
      <c r="M781" s="29">
        <f>+N781+O781</f>
        <v>4800</v>
      </c>
      <c r="N781" s="11"/>
      <c r="O781" s="29">
        <v>4800</v>
      </c>
    </row>
    <row r="782" spans="1:15" ht="27.2" x14ac:dyDescent="0.25">
      <c r="A782" s="26" t="s">
        <v>553</v>
      </c>
      <c r="B782" s="27">
        <v>700</v>
      </c>
      <c r="C782" s="37" t="s">
        <v>85</v>
      </c>
      <c r="D782" s="37" t="s">
        <v>35</v>
      </c>
      <c r="E782" s="57" t="s">
        <v>552</v>
      </c>
      <c r="F782" s="38">
        <v>600</v>
      </c>
      <c r="G782" s="29">
        <f t="shared" si="452"/>
        <v>400</v>
      </c>
      <c r="H782" s="29">
        <f t="shared" si="452"/>
        <v>0</v>
      </c>
      <c r="I782" s="29">
        <f t="shared" si="452"/>
        <v>400</v>
      </c>
      <c r="J782" s="29">
        <f t="shared" si="452"/>
        <v>400</v>
      </c>
      <c r="K782" s="29">
        <f t="shared" si="452"/>
        <v>0</v>
      </c>
      <c r="L782" s="29">
        <f t="shared" si="452"/>
        <v>400</v>
      </c>
      <c r="M782" s="29">
        <f t="shared" si="452"/>
        <v>400</v>
      </c>
      <c r="N782" s="11">
        <f t="shared" si="452"/>
        <v>0</v>
      </c>
      <c r="O782" s="29">
        <f t="shared" si="452"/>
        <v>400</v>
      </c>
    </row>
    <row r="783" spans="1:15" ht="13.6" x14ac:dyDescent="0.25">
      <c r="A783" s="60" t="s">
        <v>554</v>
      </c>
      <c r="B783" s="27">
        <v>700</v>
      </c>
      <c r="C783" s="37" t="s">
        <v>85</v>
      </c>
      <c r="D783" s="37" t="s">
        <v>35</v>
      </c>
      <c r="E783" s="57" t="s">
        <v>552</v>
      </c>
      <c r="F783" s="38">
        <v>610</v>
      </c>
      <c r="G783" s="29">
        <f>+H783+I783</f>
        <v>400</v>
      </c>
      <c r="H783" s="29"/>
      <c r="I783" s="29">
        <v>400</v>
      </c>
      <c r="J783" s="29">
        <f>+K783+L783</f>
        <v>400</v>
      </c>
      <c r="K783" s="29"/>
      <c r="L783" s="29">
        <v>400</v>
      </c>
      <c r="M783" s="29">
        <f>+N783+O783</f>
        <v>400</v>
      </c>
      <c r="N783" s="11"/>
      <c r="O783" s="29">
        <v>400</v>
      </c>
    </row>
    <row r="784" spans="1:15" x14ac:dyDescent="0.2">
      <c r="A784" s="35" t="s">
        <v>555</v>
      </c>
      <c r="B784" s="10">
        <v>700</v>
      </c>
      <c r="C784" s="33" t="s">
        <v>85</v>
      </c>
      <c r="D784" s="33" t="s">
        <v>35</v>
      </c>
      <c r="E784" s="58" t="s">
        <v>556</v>
      </c>
      <c r="F784" s="36"/>
      <c r="G784" s="18">
        <f t="shared" ref="G784:O785" si="453">+G785</f>
        <v>30445.200000000001</v>
      </c>
      <c r="H784" s="18">
        <f t="shared" si="453"/>
        <v>30445.200000000001</v>
      </c>
      <c r="I784" s="18">
        <f t="shared" si="453"/>
        <v>0</v>
      </c>
      <c r="J784" s="18">
        <f t="shared" si="453"/>
        <v>32118.400000000001</v>
      </c>
      <c r="K784" s="18">
        <f t="shared" si="453"/>
        <v>32118.400000000001</v>
      </c>
      <c r="L784" s="18">
        <f t="shared" si="453"/>
        <v>0</v>
      </c>
      <c r="M784" s="18">
        <f t="shared" si="453"/>
        <v>33680.9</v>
      </c>
      <c r="N784" s="9">
        <f t="shared" si="453"/>
        <v>33680.9</v>
      </c>
      <c r="O784" s="9">
        <f t="shared" si="453"/>
        <v>0</v>
      </c>
    </row>
    <row r="785" spans="1:43" ht="13.6" x14ac:dyDescent="0.25">
      <c r="A785" s="40" t="s">
        <v>39</v>
      </c>
      <c r="B785" s="27">
        <v>700</v>
      </c>
      <c r="C785" s="37" t="s">
        <v>85</v>
      </c>
      <c r="D785" s="37" t="s">
        <v>35</v>
      </c>
      <c r="E785" s="57" t="s">
        <v>556</v>
      </c>
      <c r="F785" s="38">
        <v>200</v>
      </c>
      <c r="G785" s="29">
        <f t="shared" si="453"/>
        <v>30445.200000000001</v>
      </c>
      <c r="H785" s="29">
        <f t="shared" si="453"/>
        <v>30445.200000000001</v>
      </c>
      <c r="I785" s="29">
        <f t="shared" si="453"/>
        <v>0</v>
      </c>
      <c r="J785" s="29">
        <f t="shared" si="453"/>
        <v>32118.400000000001</v>
      </c>
      <c r="K785" s="29">
        <f t="shared" si="453"/>
        <v>32118.400000000001</v>
      </c>
      <c r="L785" s="29">
        <f t="shared" si="453"/>
        <v>0</v>
      </c>
      <c r="M785" s="29">
        <f t="shared" si="453"/>
        <v>33680.9</v>
      </c>
      <c r="N785" s="11">
        <f t="shared" si="453"/>
        <v>33680.9</v>
      </c>
      <c r="O785" s="11">
        <f t="shared" si="453"/>
        <v>0</v>
      </c>
    </row>
    <row r="786" spans="1:43" ht="13.6" x14ac:dyDescent="0.25">
      <c r="A786" s="40" t="s">
        <v>40</v>
      </c>
      <c r="B786" s="27">
        <v>700</v>
      </c>
      <c r="C786" s="37" t="s">
        <v>85</v>
      </c>
      <c r="D786" s="37" t="s">
        <v>35</v>
      </c>
      <c r="E786" s="57" t="s">
        <v>556</v>
      </c>
      <c r="F786" s="38">
        <v>240</v>
      </c>
      <c r="G786" s="29">
        <f>+H786+I786</f>
        <v>30445.200000000001</v>
      </c>
      <c r="H786" s="29">
        <v>30445.200000000001</v>
      </c>
      <c r="I786" s="29"/>
      <c r="J786" s="29">
        <f>+K786+L786</f>
        <v>32118.400000000001</v>
      </c>
      <c r="K786" s="29">
        <v>32118.400000000001</v>
      </c>
      <c r="L786" s="29"/>
      <c r="M786" s="29">
        <f>+N786+O786</f>
        <v>33680.9</v>
      </c>
      <c r="N786" s="11">
        <v>33680.9</v>
      </c>
      <c r="O786" s="11"/>
    </row>
    <row r="787" spans="1:43" ht="38.75" hidden="1" x14ac:dyDescent="0.25">
      <c r="A787" s="22" t="s">
        <v>557</v>
      </c>
      <c r="B787" s="10">
        <v>700</v>
      </c>
      <c r="C787" s="33" t="s">
        <v>85</v>
      </c>
      <c r="D787" s="33" t="s">
        <v>35</v>
      </c>
      <c r="E787" s="58" t="s">
        <v>558</v>
      </c>
      <c r="F787" s="38"/>
      <c r="G787" s="18">
        <f t="shared" ref="G787:I787" si="454">+G788+G791</f>
        <v>0</v>
      </c>
      <c r="H787" s="18">
        <f t="shared" si="454"/>
        <v>0</v>
      </c>
      <c r="I787" s="18">
        <f t="shared" si="454"/>
        <v>0</v>
      </c>
      <c r="J787" s="18">
        <f t="shared" ref="J787:O787" si="455">+J788+J791</f>
        <v>0</v>
      </c>
      <c r="K787" s="18">
        <f t="shared" si="455"/>
        <v>0</v>
      </c>
      <c r="L787" s="18">
        <f t="shared" si="455"/>
        <v>0</v>
      </c>
      <c r="M787" s="18">
        <f t="shared" si="455"/>
        <v>0</v>
      </c>
      <c r="N787" s="25">
        <f t="shared" si="455"/>
        <v>0</v>
      </c>
      <c r="O787" s="25">
        <f t="shared" si="455"/>
        <v>0</v>
      </c>
    </row>
    <row r="788" spans="1:43" ht="25.85" hidden="1" x14ac:dyDescent="0.25">
      <c r="A788" s="22" t="s">
        <v>559</v>
      </c>
      <c r="B788" s="42" t="s">
        <v>71</v>
      </c>
      <c r="C788" s="33" t="s">
        <v>85</v>
      </c>
      <c r="D788" s="33" t="s">
        <v>35</v>
      </c>
      <c r="E788" s="58" t="s">
        <v>560</v>
      </c>
      <c r="F788" s="38"/>
      <c r="G788" s="18">
        <f t="shared" ref="G788:O792" si="456">+G789</f>
        <v>0</v>
      </c>
      <c r="H788" s="18">
        <f t="shared" si="456"/>
        <v>0</v>
      </c>
      <c r="I788" s="18">
        <f t="shared" si="456"/>
        <v>0</v>
      </c>
      <c r="J788" s="18">
        <f t="shared" si="456"/>
        <v>0</v>
      </c>
      <c r="K788" s="18">
        <f t="shared" si="456"/>
        <v>0</v>
      </c>
      <c r="L788" s="18">
        <f t="shared" si="456"/>
        <v>0</v>
      </c>
      <c r="M788" s="18">
        <f t="shared" si="456"/>
        <v>0</v>
      </c>
      <c r="N788" s="9">
        <f t="shared" si="456"/>
        <v>0</v>
      </c>
      <c r="O788" s="9">
        <f t="shared" si="456"/>
        <v>0</v>
      </c>
    </row>
    <row r="789" spans="1:43" ht="13.6" hidden="1" x14ac:dyDescent="0.25">
      <c r="A789" s="40" t="s">
        <v>39</v>
      </c>
      <c r="B789" s="27">
        <v>700</v>
      </c>
      <c r="C789" s="37" t="s">
        <v>85</v>
      </c>
      <c r="D789" s="37" t="s">
        <v>35</v>
      </c>
      <c r="E789" s="57" t="s">
        <v>560</v>
      </c>
      <c r="F789" s="38">
        <v>200</v>
      </c>
      <c r="G789" s="29">
        <f t="shared" si="456"/>
        <v>0</v>
      </c>
      <c r="H789" s="29">
        <f t="shared" si="456"/>
        <v>0</v>
      </c>
      <c r="I789" s="29">
        <f t="shared" si="456"/>
        <v>0</v>
      </c>
      <c r="J789" s="29">
        <f t="shared" si="456"/>
        <v>0</v>
      </c>
      <c r="K789" s="29">
        <f t="shared" si="456"/>
        <v>0</v>
      </c>
      <c r="L789" s="29">
        <f t="shared" si="456"/>
        <v>0</v>
      </c>
      <c r="M789" s="29">
        <f t="shared" si="456"/>
        <v>0</v>
      </c>
      <c r="N789" s="11">
        <f t="shared" si="456"/>
        <v>0</v>
      </c>
      <c r="O789" s="11">
        <f t="shared" si="456"/>
        <v>0</v>
      </c>
    </row>
    <row r="790" spans="1:43" ht="13.6" hidden="1" x14ac:dyDescent="0.25">
      <c r="A790" s="40" t="s">
        <v>40</v>
      </c>
      <c r="B790" s="27">
        <v>700</v>
      </c>
      <c r="C790" s="37" t="s">
        <v>85</v>
      </c>
      <c r="D790" s="37" t="s">
        <v>35</v>
      </c>
      <c r="E790" s="57" t="s">
        <v>560</v>
      </c>
      <c r="F790" s="38">
        <v>240</v>
      </c>
      <c r="G790" s="29">
        <f>+H790+I790</f>
        <v>0</v>
      </c>
      <c r="H790" s="29"/>
      <c r="I790" s="29"/>
      <c r="J790" s="29">
        <f>+K790+L790</f>
        <v>0</v>
      </c>
      <c r="K790" s="29"/>
      <c r="L790" s="29"/>
      <c r="M790" s="29">
        <f>+N790+O790</f>
        <v>0</v>
      </c>
      <c r="N790" s="11"/>
      <c r="O790" s="11"/>
    </row>
    <row r="791" spans="1:43" ht="13.6" hidden="1" x14ac:dyDescent="0.25">
      <c r="A791" s="22" t="s">
        <v>561</v>
      </c>
      <c r="B791" s="10">
        <v>700</v>
      </c>
      <c r="C791" s="33" t="s">
        <v>85</v>
      </c>
      <c r="D791" s="33" t="s">
        <v>35</v>
      </c>
      <c r="E791" s="58" t="s">
        <v>562</v>
      </c>
      <c r="F791" s="38"/>
      <c r="G791" s="18">
        <f t="shared" si="456"/>
        <v>0</v>
      </c>
      <c r="H791" s="18">
        <f t="shared" si="456"/>
        <v>0</v>
      </c>
      <c r="I791" s="18">
        <f t="shared" si="456"/>
        <v>0</v>
      </c>
      <c r="J791" s="18">
        <f t="shared" si="456"/>
        <v>0</v>
      </c>
      <c r="K791" s="18">
        <f t="shared" si="456"/>
        <v>0</v>
      </c>
      <c r="L791" s="18">
        <f t="shared" si="456"/>
        <v>0</v>
      </c>
      <c r="M791" s="18">
        <f t="shared" si="456"/>
        <v>0</v>
      </c>
      <c r="N791" s="9">
        <f t="shared" si="456"/>
        <v>0</v>
      </c>
      <c r="O791" s="9">
        <f t="shared" si="456"/>
        <v>0</v>
      </c>
    </row>
    <row r="792" spans="1:43" ht="13.6" hidden="1" x14ac:dyDescent="0.25">
      <c r="A792" s="40" t="s">
        <v>39</v>
      </c>
      <c r="B792" s="27">
        <v>700</v>
      </c>
      <c r="C792" s="37" t="s">
        <v>85</v>
      </c>
      <c r="D792" s="37" t="s">
        <v>35</v>
      </c>
      <c r="E792" s="57" t="s">
        <v>562</v>
      </c>
      <c r="F792" s="38">
        <v>200</v>
      </c>
      <c r="G792" s="29">
        <f t="shared" si="456"/>
        <v>0</v>
      </c>
      <c r="H792" s="29">
        <f t="shared" si="456"/>
        <v>0</v>
      </c>
      <c r="I792" s="29">
        <f t="shared" si="456"/>
        <v>0</v>
      </c>
      <c r="J792" s="29">
        <f t="shared" si="456"/>
        <v>0</v>
      </c>
      <c r="K792" s="29">
        <f t="shared" si="456"/>
        <v>0</v>
      </c>
      <c r="L792" s="29">
        <f t="shared" si="456"/>
        <v>0</v>
      </c>
      <c r="M792" s="29">
        <f t="shared" si="456"/>
        <v>0</v>
      </c>
      <c r="N792" s="11">
        <f t="shared" si="456"/>
        <v>0</v>
      </c>
      <c r="O792" s="11">
        <f t="shared" si="456"/>
        <v>0</v>
      </c>
    </row>
    <row r="793" spans="1:43" ht="13.6" hidden="1" x14ac:dyDescent="0.25">
      <c r="A793" s="40" t="s">
        <v>40</v>
      </c>
      <c r="B793" s="27">
        <v>700</v>
      </c>
      <c r="C793" s="37" t="s">
        <v>85</v>
      </c>
      <c r="D793" s="37" t="s">
        <v>35</v>
      </c>
      <c r="E793" s="57" t="s">
        <v>562</v>
      </c>
      <c r="F793" s="38">
        <v>240</v>
      </c>
      <c r="G793" s="29">
        <f>+H793+I793</f>
        <v>0</v>
      </c>
      <c r="H793" s="29"/>
      <c r="I793" s="29"/>
      <c r="J793" s="29">
        <f>+K793+L793</f>
        <v>0</v>
      </c>
      <c r="K793" s="29"/>
      <c r="L793" s="29"/>
      <c r="M793" s="29">
        <f>+N793+O793</f>
        <v>0</v>
      </c>
      <c r="N793" s="11"/>
      <c r="O793" s="11"/>
    </row>
    <row r="794" spans="1:43" ht="14.45" customHeight="1" x14ac:dyDescent="0.25">
      <c r="A794" s="22" t="s">
        <v>24</v>
      </c>
      <c r="B794" s="10">
        <v>700</v>
      </c>
      <c r="C794" s="33" t="s">
        <v>85</v>
      </c>
      <c r="D794" s="33" t="s">
        <v>35</v>
      </c>
      <c r="E794" s="23" t="s">
        <v>25</v>
      </c>
      <c r="F794" s="89"/>
      <c r="G794" s="18">
        <f>+G806+G821+G830+G837+G843+G848+G795+G803+G798+G818</f>
        <v>560529.39</v>
      </c>
      <c r="H794" s="18">
        <f t="shared" ref="H794:I794" si="457">+H806+H821+H830+H837+H843+H848+H795+H803+H798+H818</f>
        <v>215756.09</v>
      </c>
      <c r="I794" s="18">
        <f t="shared" si="457"/>
        <v>344773.30000000005</v>
      </c>
      <c r="J794" s="18">
        <f>+J806+J821+J830+J837+J843+J848+J795+J803+J798+J818</f>
        <v>527382.82446000003</v>
      </c>
      <c r="K794" s="18">
        <f t="shared" ref="K794:L794" si="458">+K806+K821+K830+K837+K843+K848+K795+K803+K798+K818</f>
        <v>146168.02445999999</v>
      </c>
      <c r="L794" s="18">
        <f t="shared" si="458"/>
        <v>381214.8</v>
      </c>
      <c r="M794" s="18">
        <f>+M806+M821+M830+M837+M843+M848+M795+M803+M798+M818</f>
        <v>560396.88791000005</v>
      </c>
      <c r="N794" s="25">
        <f>+N806+N821+N830+N837+N843+N848+N795+N803+N798+N818</f>
        <v>153739.18791000001</v>
      </c>
      <c r="O794" s="25">
        <f>+O806+O821+O830+O837+O843+O848+O795+O803+O798+O818</f>
        <v>406657.7</v>
      </c>
      <c r="P794" s="90"/>
      <c r="Q794" s="90"/>
      <c r="R794" s="90"/>
      <c r="S794" s="90"/>
      <c r="T794" s="90"/>
      <c r="U794" s="90"/>
      <c r="V794" s="90"/>
      <c r="W794" s="90"/>
      <c r="X794" s="90"/>
      <c r="Y794" s="90"/>
      <c r="Z794" s="90"/>
      <c r="AA794" s="90"/>
      <c r="AB794" s="90"/>
      <c r="AC794" s="90"/>
      <c r="AD794" s="90"/>
      <c r="AE794" s="90"/>
      <c r="AF794" s="90"/>
      <c r="AG794" s="90"/>
      <c r="AH794" s="90"/>
      <c r="AI794" s="90"/>
      <c r="AJ794" s="90"/>
      <c r="AK794" s="90"/>
      <c r="AL794" s="90"/>
      <c r="AM794" s="90"/>
      <c r="AN794" s="90"/>
      <c r="AO794" s="90"/>
      <c r="AP794" s="90"/>
      <c r="AQ794" s="90"/>
    </row>
    <row r="795" spans="1:43" ht="14.45" hidden="1" customHeight="1" x14ac:dyDescent="0.2">
      <c r="A795" s="69" t="s">
        <v>367</v>
      </c>
      <c r="B795" s="10">
        <v>700</v>
      </c>
      <c r="C795" s="33" t="s">
        <v>85</v>
      </c>
      <c r="D795" s="33" t="s">
        <v>35</v>
      </c>
      <c r="E795" s="10" t="s">
        <v>368</v>
      </c>
      <c r="F795" s="91"/>
      <c r="G795" s="18">
        <f t="shared" ref="G795:O796" si="459">+G796</f>
        <v>0</v>
      </c>
      <c r="H795" s="18">
        <f t="shared" si="459"/>
        <v>0</v>
      </c>
      <c r="I795" s="18">
        <f t="shared" si="459"/>
        <v>0</v>
      </c>
      <c r="J795" s="18">
        <f t="shared" si="459"/>
        <v>0</v>
      </c>
      <c r="K795" s="18">
        <f t="shared" si="459"/>
        <v>0</v>
      </c>
      <c r="L795" s="18">
        <f t="shared" si="459"/>
        <v>0</v>
      </c>
      <c r="M795" s="18">
        <f t="shared" si="459"/>
        <v>0</v>
      </c>
      <c r="N795" s="25">
        <f t="shared" si="459"/>
        <v>0</v>
      </c>
      <c r="O795" s="25">
        <f t="shared" si="459"/>
        <v>0</v>
      </c>
    </row>
    <row r="796" spans="1:43" ht="14.45" hidden="1" customHeight="1" x14ac:dyDescent="0.25">
      <c r="A796" s="40" t="s">
        <v>39</v>
      </c>
      <c r="B796" s="10">
        <v>700</v>
      </c>
      <c r="C796" s="37" t="s">
        <v>85</v>
      </c>
      <c r="D796" s="37" t="s">
        <v>35</v>
      </c>
      <c r="E796" s="27" t="s">
        <v>368</v>
      </c>
      <c r="F796" s="92">
        <v>200</v>
      </c>
      <c r="G796" s="29">
        <f t="shared" si="459"/>
        <v>0</v>
      </c>
      <c r="H796" s="29">
        <f t="shared" si="459"/>
        <v>0</v>
      </c>
      <c r="I796" s="29">
        <f t="shared" si="459"/>
        <v>0</v>
      </c>
      <c r="J796" s="29">
        <f t="shared" si="459"/>
        <v>0</v>
      </c>
      <c r="K796" s="29">
        <f t="shared" si="459"/>
        <v>0</v>
      </c>
      <c r="L796" s="29">
        <f t="shared" si="459"/>
        <v>0</v>
      </c>
      <c r="M796" s="29">
        <f t="shared" si="459"/>
        <v>0</v>
      </c>
      <c r="N796" s="39">
        <f t="shared" si="459"/>
        <v>0</v>
      </c>
      <c r="O796" s="39">
        <f t="shared" si="459"/>
        <v>0</v>
      </c>
    </row>
    <row r="797" spans="1:43" ht="14.45" hidden="1" customHeight="1" x14ac:dyDescent="0.25">
      <c r="A797" s="40" t="s">
        <v>40</v>
      </c>
      <c r="B797" s="10">
        <v>700</v>
      </c>
      <c r="C797" s="37" t="s">
        <v>85</v>
      </c>
      <c r="D797" s="37" t="s">
        <v>35</v>
      </c>
      <c r="E797" s="27" t="s">
        <v>368</v>
      </c>
      <c r="F797" s="92">
        <v>240</v>
      </c>
      <c r="G797" s="29">
        <f>+H797+I797</f>
        <v>0</v>
      </c>
      <c r="H797" s="29"/>
      <c r="I797" s="29"/>
      <c r="J797" s="29">
        <f>+K797+L797</f>
        <v>0</v>
      </c>
      <c r="K797" s="29"/>
      <c r="L797" s="29"/>
      <c r="M797" s="29">
        <f>+N797+O797</f>
        <v>0</v>
      </c>
      <c r="N797" s="39"/>
      <c r="O797" s="39"/>
    </row>
    <row r="798" spans="1:43" ht="25.5" hidden="1" customHeight="1" x14ac:dyDescent="0.2">
      <c r="A798" s="35" t="s">
        <v>563</v>
      </c>
      <c r="B798" s="10">
        <v>700</v>
      </c>
      <c r="C798" s="33" t="s">
        <v>85</v>
      </c>
      <c r="D798" s="33" t="s">
        <v>35</v>
      </c>
      <c r="E798" s="58" t="s">
        <v>564</v>
      </c>
      <c r="F798" s="36"/>
      <c r="G798" s="18">
        <f>+G799+G801</f>
        <v>0</v>
      </c>
      <c r="H798" s="18">
        <f t="shared" ref="H798:I798" si="460">+H799+H801</f>
        <v>0</v>
      </c>
      <c r="I798" s="18">
        <f t="shared" si="460"/>
        <v>0</v>
      </c>
      <c r="J798" s="18">
        <f>+J799+J801</f>
        <v>0</v>
      </c>
      <c r="K798" s="18">
        <f t="shared" ref="K798:L798" si="461">+K799+K801</f>
        <v>0</v>
      </c>
      <c r="L798" s="18">
        <f t="shared" si="461"/>
        <v>0</v>
      </c>
      <c r="M798" s="18">
        <f>+M799+M801</f>
        <v>0</v>
      </c>
      <c r="N798" s="25">
        <f t="shared" ref="N798:O798" si="462">+N799+N801</f>
        <v>0</v>
      </c>
      <c r="O798" s="25">
        <f t="shared" si="462"/>
        <v>0</v>
      </c>
    </row>
    <row r="799" spans="1:43" ht="14.45" hidden="1" customHeight="1" x14ac:dyDescent="0.25">
      <c r="A799" s="40" t="s">
        <v>39</v>
      </c>
      <c r="B799" s="27">
        <v>700</v>
      </c>
      <c r="C799" s="37" t="s">
        <v>85</v>
      </c>
      <c r="D799" s="37" t="s">
        <v>35</v>
      </c>
      <c r="E799" s="57" t="s">
        <v>564</v>
      </c>
      <c r="F799" s="38">
        <v>200</v>
      </c>
      <c r="G799" s="29">
        <f t="shared" ref="G799:O804" si="463">+G800</f>
        <v>0</v>
      </c>
      <c r="H799" s="29">
        <f t="shared" si="463"/>
        <v>0</v>
      </c>
      <c r="I799" s="29">
        <f t="shared" si="463"/>
        <v>0</v>
      </c>
      <c r="J799" s="29">
        <f t="shared" si="463"/>
        <v>0</v>
      </c>
      <c r="K799" s="29">
        <f t="shared" si="463"/>
        <v>0</v>
      </c>
      <c r="L799" s="29">
        <f t="shared" si="463"/>
        <v>0</v>
      </c>
      <c r="M799" s="29">
        <f t="shared" si="463"/>
        <v>0</v>
      </c>
      <c r="N799" s="11">
        <f t="shared" si="463"/>
        <v>0</v>
      </c>
      <c r="O799" s="11">
        <f t="shared" si="463"/>
        <v>0</v>
      </c>
    </row>
    <row r="800" spans="1:43" ht="14.45" hidden="1" customHeight="1" x14ac:dyDescent="0.25">
      <c r="A800" s="40" t="s">
        <v>40</v>
      </c>
      <c r="B800" s="27">
        <v>700</v>
      </c>
      <c r="C800" s="37" t="s">
        <v>85</v>
      </c>
      <c r="D800" s="37" t="s">
        <v>35</v>
      </c>
      <c r="E800" s="57" t="s">
        <v>564</v>
      </c>
      <c r="F800" s="38">
        <v>240</v>
      </c>
      <c r="G800" s="29">
        <f t="shared" si="463"/>
        <v>0</v>
      </c>
      <c r="H800" s="29"/>
      <c r="I800" s="29"/>
      <c r="J800" s="29">
        <f t="shared" si="463"/>
        <v>0</v>
      </c>
      <c r="K800" s="29"/>
      <c r="L800" s="29"/>
      <c r="M800" s="29">
        <f t="shared" si="463"/>
        <v>0</v>
      </c>
      <c r="N800" s="11"/>
      <c r="O800" s="11"/>
    </row>
    <row r="801" spans="1:16" ht="30.25" hidden="1" customHeight="1" x14ac:dyDescent="0.25">
      <c r="A801" s="26" t="s">
        <v>553</v>
      </c>
      <c r="B801" s="27">
        <v>700</v>
      </c>
      <c r="C801" s="37" t="s">
        <v>85</v>
      </c>
      <c r="D801" s="37" t="s">
        <v>35</v>
      </c>
      <c r="E801" s="57" t="s">
        <v>564</v>
      </c>
      <c r="F801" s="38">
        <v>600</v>
      </c>
      <c r="G801" s="29">
        <f t="shared" si="463"/>
        <v>0</v>
      </c>
      <c r="H801" s="29">
        <f t="shared" si="463"/>
        <v>0</v>
      </c>
      <c r="I801" s="29">
        <f t="shared" si="463"/>
        <v>0</v>
      </c>
      <c r="J801" s="29">
        <f t="shared" si="463"/>
        <v>0</v>
      </c>
      <c r="K801" s="29">
        <f t="shared" si="463"/>
        <v>0</v>
      </c>
      <c r="L801" s="29">
        <f t="shared" si="463"/>
        <v>0</v>
      </c>
      <c r="M801" s="29">
        <f t="shared" si="463"/>
        <v>0</v>
      </c>
      <c r="N801" s="11">
        <f t="shared" si="463"/>
        <v>0</v>
      </c>
      <c r="O801" s="11">
        <f t="shared" si="463"/>
        <v>0</v>
      </c>
    </row>
    <row r="802" spans="1:16" ht="14.45" hidden="1" customHeight="1" x14ac:dyDescent="0.25">
      <c r="A802" s="60" t="s">
        <v>554</v>
      </c>
      <c r="B802" s="27">
        <v>700</v>
      </c>
      <c r="C802" s="37" t="s">
        <v>85</v>
      </c>
      <c r="D802" s="37" t="s">
        <v>35</v>
      </c>
      <c r="E802" s="57" t="s">
        <v>564</v>
      </c>
      <c r="F802" s="38">
        <v>610</v>
      </c>
      <c r="G802" s="29">
        <f t="shared" si="463"/>
        <v>0</v>
      </c>
      <c r="H802" s="29"/>
      <c r="I802" s="29"/>
      <c r="J802" s="29">
        <f t="shared" si="463"/>
        <v>0</v>
      </c>
      <c r="K802" s="29"/>
      <c r="L802" s="29"/>
      <c r="M802" s="29">
        <f t="shared" si="463"/>
        <v>0</v>
      </c>
      <c r="N802" s="11"/>
      <c r="O802" s="11"/>
    </row>
    <row r="803" spans="1:16" ht="25.85" hidden="1" x14ac:dyDescent="0.2">
      <c r="A803" s="22" t="s">
        <v>30</v>
      </c>
      <c r="B803" s="10">
        <v>700</v>
      </c>
      <c r="C803" s="33" t="s">
        <v>85</v>
      </c>
      <c r="D803" s="33" t="s">
        <v>35</v>
      </c>
      <c r="E803" s="10" t="s">
        <v>31</v>
      </c>
      <c r="F803" s="91"/>
      <c r="G803" s="18">
        <f t="shared" si="463"/>
        <v>0</v>
      </c>
      <c r="H803" s="18">
        <f t="shared" si="463"/>
        <v>0</v>
      </c>
      <c r="I803" s="18">
        <f t="shared" si="463"/>
        <v>0</v>
      </c>
      <c r="J803" s="18">
        <f t="shared" si="463"/>
        <v>0</v>
      </c>
      <c r="K803" s="18">
        <f t="shared" si="463"/>
        <v>0</v>
      </c>
      <c r="L803" s="18">
        <f t="shared" si="463"/>
        <v>0</v>
      </c>
      <c r="M803" s="18">
        <f t="shared" si="463"/>
        <v>0</v>
      </c>
      <c r="N803" s="25">
        <f t="shared" si="463"/>
        <v>0</v>
      </c>
      <c r="O803" s="25">
        <f t="shared" si="463"/>
        <v>0</v>
      </c>
    </row>
    <row r="804" spans="1:16" ht="14.45" hidden="1" customHeight="1" x14ac:dyDescent="0.25">
      <c r="A804" s="40" t="s">
        <v>39</v>
      </c>
      <c r="B804" s="10">
        <v>700</v>
      </c>
      <c r="C804" s="37" t="s">
        <v>85</v>
      </c>
      <c r="D804" s="37" t="s">
        <v>35</v>
      </c>
      <c r="E804" s="27" t="s">
        <v>31</v>
      </c>
      <c r="F804" s="92">
        <v>200</v>
      </c>
      <c r="G804" s="29">
        <f t="shared" si="463"/>
        <v>0</v>
      </c>
      <c r="H804" s="29">
        <f t="shared" si="463"/>
        <v>0</v>
      </c>
      <c r="I804" s="29">
        <f t="shared" si="463"/>
        <v>0</v>
      </c>
      <c r="J804" s="29">
        <f t="shared" si="463"/>
        <v>0</v>
      </c>
      <c r="K804" s="29">
        <f t="shared" si="463"/>
        <v>0</v>
      </c>
      <c r="L804" s="29">
        <f t="shared" si="463"/>
        <v>0</v>
      </c>
      <c r="M804" s="29">
        <f t="shared" si="463"/>
        <v>0</v>
      </c>
      <c r="N804" s="39">
        <f t="shared" si="463"/>
        <v>0</v>
      </c>
      <c r="O804" s="39">
        <f t="shared" si="463"/>
        <v>0</v>
      </c>
    </row>
    <row r="805" spans="1:16" ht="14.45" hidden="1" customHeight="1" x14ac:dyDescent="0.25">
      <c r="A805" s="40" t="s">
        <v>40</v>
      </c>
      <c r="B805" s="10">
        <v>700</v>
      </c>
      <c r="C805" s="37" t="s">
        <v>85</v>
      </c>
      <c r="D805" s="37" t="s">
        <v>35</v>
      </c>
      <c r="E805" s="27" t="s">
        <v>31</v>
      </c>
      <c r="F805" s="92">
        <v>240</v>
      </c>
      <c r="G805" s="29">
        <f>+H805+I805</f>
        <v>0</v>
      </c>
      <c r="H805" s="29"/>
      <c r="I805" s="29"/>
      <c r="J805" s="29">
        <f>+K805+L805</f>
        <v>0</v>
      </c>
      <c r="K805" s="29"/>
      <c r="L805" s="29"/>
      <c r="M805" s="29">
        <f>+N805+O805</f>
        <v>0</v>
      </c>
      <c r="N805" s="39"/>
      <c r="O805" s="39"/>
    </row>
    <row r="806" spans="1:16" ht="28.55" customHeight="1" x14ac:dyDescent="0.25">
      <c r="A806" s="69" t="s">
        <v>565</v>
      </c>
      <c r="B806" s="10">
        <v>700</v>
      </c>
      <c r="C806" s="33" t="s">
        <v>85</v>
      </c>
      <c r="D806" s="33" t="s">
        <v>35</v>
      </c>
      <c r="E806" s="93" t="s">
        <v>566</v>
      </c>
      <c r="F806" s="89"/>
      <c r="G806" s="18">
        <f>+G807+G809+G815+G811+G813</f>
        <v>146495.19</v>
      </c>
      <c r="H806" s="18">
        <f t="shared" ref="H806:I806" si="464">+H807+H809+H815+H811+H813</f>
        <v>146495.19</v>
      </c>
      <c r="I806" s="18">
        <f t="shared" si="464"/>
        <v>0</v>
      </c>
      <c r="J806" s="18">
        <f>+J807+J809+J815+J811+J813</f>
        <v>146168.02445999999</v>
      </c>
      <c r="K806" s="18">
        <f t="shared" ref="K806:L806" si="465">+K807+K809+K815+K811+K813</f>
        <v>146168.02445999999</v>
      </c>
      <c r="L806" s="18">
        <f t="shared" si="465"/>
        <v>0</v>
      </c>
      <c r="M806" s="18">
        <f>+M807+M809+M815+M811+M813</f>
        <v>153739.18791000001</v>
      </c>
      <c r="N806" s="25">
        <f t="shared" ref="N806:O806" si="466">+N807+N809+N815+N811+N813</f>
        <v>153739.18791000001</v>
      </c>
      <c r="O806" s="25">
        <f t="shared" si="466"/>
        <v>0</v>
      </c>
    </row>
    <row r="807" spans="1:16" ht="40.75" x14ac:dyDescent="0.25">
      <c r="A807" s="40" t="s">
        <v>28</v>
      </c>
      <c r="B807" s="27">
        <v>700</v>
      </c>
      <c r="C807" s="37" t="s">
        <v>85</v>
      </c>
      <c r="D807" s="37" t="s">
        <v>35</v>
      </c>
      <c r="E807" s="94" t="s">
        <v>566</v>
      </c>
      <c r="F807" s="46" t="s">
        <v>49</v>
      </c>
      <c r="G807" s="29">
        <f t="shared" ref="G807:O807" si="467">+G808</f>
        <v>72418.2</v>
      </c>
      <c r="H807" s="29">
        <f t="shared" si="467"/>
        <v>72418.2</v>
      </c>
      <c r="I807" s="29">
        <f t="shared" si="467"/>
        <v>0</v>
      </c>
      <c r="J807" s="29">
        <f t="shared" si="467"/>
        <v>91992.924459999995</v>
      </c>
      <c r="K807" s="29">
        <f t="shared" si="467"/>
        <v>91992.924459999995</v>
      </c>
      <c r="L807" s="29">
        <f t="shared" si="467"/>
        <v>0</v>
      </c>
      <c r="M807" s="29">
        <f t="shared" si="467"/>
        <v>99564.087910000002</v>
      </c>
      <c r="N807" s="39">
        <f t="shared" si="467"/>
        <v>99564.087910000002</v>
      </c>
      <c r="O807" s="11">
        <f t="shared" si="467"/>
        <v>0</v>
      </c>
    </row>
    <row r="808" spans="1:16" ht="13.75" customHeight="1" x14ac:dyDescent="0.25">
      <c r="A808" s="26" t="s">
        <v>151</v>
      </c>
      <c r="B808" s="27">
        <v>700</v>
      </c>
      <c r="C808" s="37" t="s">
        <v>85</v>
      </c>
      <c r="D808" s="37" t="s">
        <v>35</v>
      </c>
      <c r="E808" s="94" t="s">
        <v>566</v>
      </c>
      <c r="F808" s="46" t="s">
        <v>152</v>
      </c>
      <c r="G808" s="29">
        <f>+H808+I808</f>
        <v>72418.2</v>
      </c>
      <c r="H808" s="29">
        <f>51679.1+20739.1</f>
        <v>72418.2</v>
      </c>
      <c r="I808" s="29"/>
      <c r="J808" s="29">
        <f>+K808+L808</f>
        <v>91992.924459999995</v>
      </c>
      <c r="K808" s="29">
        <f>85000+6992.92446</f>
        <v>91992.924459999995</v>
      </c>
      <c r="L808" s="29"/>
      <c r="M808" s="29">
        <f>+N808+O808</f>
        <v>99564.087910000002</v>
      </c>
      <c r="N808" s="39">
        <v>99564.087910000002</v>
      </c>
      <c r="O808" s="11"/>
    </row>
    <row r="809" spans="1:16" ht="13.95" customHeight="1" x14ac:dyDescent="0.25">
      <c r="A809" s="40" t="s">
        <v>39</v>
      </c>
      <c r="B809" s="27">
        <v>700</v>
      </c>
      <c r="C809" s="37" t="s">
        <v>85</v>
      </c>
      <c r="D809" s="37" t="s">
        <v>35</v>
      </c>
      <c r="E809" s="94" t="s">
        <v>566</v>
      </c>
      <c r="F809" s="38">
        <v>200</v>
      </c>
      <c r="G809" s="29">
        <f>+G810</f>
        <v>50459.39</v>
      </c>
      <c r="H809" s="29">
        <f t="shared" ref="H809:O809" si="468">+H810</f>
        <v>50459.39</v>
      </c>
      <c r="I809" s="29">
        <f t="shared" si="468"/>
        <v>0</v>
      </c>
      <c r="J809" s="29">
        <f>+J810</f>
        <v>35570</v>
      </c>
      <c r="K809" s="29">
        <f t="shared" si="468"/>
        <v>35570</v>
      </c>
      <c r="L809" s="29">
        <f t="shared" si="468"/>
        <v>0</v>
      </c>
      <c r="M809" s="29">
        <f>+M810</f>
        <v>35570</v>
      </c>
      <c r="N809" s="39">
        <f t="shared" si="468"/>
        <v>35570</v>
      </c>
      <c r="O809" s="39">
        <f t="shared" si="468"/>
        <v>0</v>
      </c>
    </row>
    <row r="810" spans="1:16" ht="13.95" customHeight="1" x14ac:dyDescent="0.25">
      <c r="A810" s="40" t="s">
        <v>40</v>
      </c>
      <c r="B810" s="27">
        <v>700</v>
      </c>
      <c r="C810" s="37" t="s">
        <v>85</v>
      </c>
      <c r="D810" s="37" t="s">
        <v>35</v>
      </c>
      <c r="E810" s="94" t="s">
        <v>566</v>
      </c>
      <c r="F810" s="38">
        <v>240</v>
      </c>
      <c r="G810" s="29">
        <f>+H810+I810</f>
        <v>50459.39</v>
      </c>
      <c r="H810" s="29">
        <f>50782.69-4068.3+570+1555+1620</f>
        <v>50459.39</v>
      </c>
      <c r="I810" s="29"/>
      <c r="J810" s="29">
        <f>+K810+L810</f>
        <v>35570</v>
      </c>
      <c r="K810" s="29">
        <f>35000+570</f>
        <v>35570</v>
      </c>
      <c r="L810" s="29"/>
      <c r="M810" s="29">
        <f>+N810+O810</f>
        <v>35570</v>
      </c>
      <c r="N810" s="11">
        <f>35000+570</f>
        <v>35570</v>
      </c>
      <c r="O810" s="11"/>
      <c r="P810" s="1" t="s">
        <v>567</v>
      </c>
    </row>
    <row r="811" spans="1:16" ht="13.95" hidden="1" customHeight="1" x14ac:dyDescent="0.25">
      <c r="A811" s="41" t="s">
        <v>114</v>
      </c>
      <c r="B811" s="27">
        <v>700</v>
      </c>
      <c r="C811" s="37" t="s">
        <v>85</v>
      </c>
      <c r="D811" s="37" t="s">
        <v>35</v>
      </c>
      <c r="E811" s="94" t="s">
        <v>566</v>
      </c>
      <c r="F811" s="38">
        <v>300</v>
      </c>
      <c r="G811" s="29">
        <f>+G812</f>
        <v>0</v>
      </c>
      <c r="H811" s="29">
        <f t="shared" ref="H811:O811" si="469">+H812</f>
        <v>0</v>
      </c>
      <c r="I811" s="29">
        <f t="shared" si="469"/>
        <v>0</v>
      </c>
      <c r="J811" s="29">
        <f>+J812</f>
        <v>0</v>
      </c>
      <c r="K811" s="29">
        <f t="shared" si="469"/>
        <v>0</v>
      </c>
      <c r="L811" s="29">
        <f t="shared" si="469"/>
        <v>0</v>
      </c>
      <c r="M811" s="29">
        <f>+M812</f>
        <v>0</v>
      </c>
      <c r="N811" s="39">
        <f t="shared" si="469"/>
        <v>0</v>
      </c>
      <c r="O811" s="39">
        <f t="shared" si="469"/>
        <v>0</v>
      </c>
    </row>
    <row r="812" spans="1:16" ht="13.95" hidden="1" customHeight="1" x14ac:dyDescent="0.25">
      <c r="A812" s="60" t="s">
        <v>153</v>
      </c>
      <c r="B812" s="27">
        <v>700</v>
      </c>
      <c r="C812" s="37" t="s">
        <v>85</v>
      </c>
      <c r="D812" s="37" t="s">
        <v>35</v>
      </c>
      <c r="E812" s="94" t="s">
        <v>566</v>
      </c>
      <c r="F812" s="38">
        <v>320</v>
      </c>
      <c r="G812" s="29">
        <f>+H812+I812</f>
        <v>0</v>
      </c>
      <c r="H812" s="29"/>
      <c r="I812" s="29"/>
      <c r="J812" s="29">
        <f>+K812+L812</f>
        <v>0</v>
      </c>
      <c r="K812" s="29"/>
      <c r="L812" s="29"/>
      <c r="M812" s="29">
        <f>+N812+O812</f>
        <v>0</v>
      </c>
      <c r="N812" s="11"/>
      <c r="O812" s="11"/>
    </row>
    <row r="813" spans="1:16" ht="13.95" customHeight="1" x14ac:dyDescent="0.25">
      <c r="A813" s="26" t="s">
        <v>553</v>
      </c>
      <c r="B813" s="27">
        <v>700</v>
      </c>
      <c r="C813" s="37" t="s">
        <v>85</v>
      </c>
      <c r="D813" s="37" t="s">
        <v>35</v>
      </c>
      <c r="E813" s="94" t="s">
        <v>566</v>
      </c>
      <c r="F813" s="38">
        <v>600</v>
      </c>
      <c r="G813" s="29">
        <f t="shared" ref="G813:O813" si="470">+G814</f>
        <v>17012.5</v>
      </c>
      <c r="H813" s="29">
        <f t="shared" si="470"/>
        <v>17012.5</v>
      </c>
      <c r="I813" s="29">
        <f t="shared" si="470"/>
        <v>0</v>
      </c>
      <c r="J813" s="29">
        <f t="shared" si="470"/>
        <v>12000</v>
      </c>
      <c r="K813" s="29">
        <f t="shared" si="470"/>
        <v>12000</v>
      </c>
      <c r="L813" s="29">
        <f t="shared" si="470"/>
        <v>0</v>
      </c>
      <c r="M813" s="29">
        <f t="shared" si="470"/>
        <v>12000</v>
      </c>
      <c r="N813" s="39">
        <f t="shared" si="470"/>
        <v>12000</v>
      </c>
      <c r="O813" s="39">
        <f t="shared" si="470"/>
        <v>0</v>
      </c>
    </row>
    <row r="814" spans="1:16" ht="13.95" customHeight="1" x14ac:dyDescent="0.25">
      <c r="A814" s="60" t="s">
        <v>554</v>
      </c>
      <c r="B814" s="27">
        <v>700</v>
      </c>
      <c r="C814" s="37" t="s">
        <v>85</v>
      </c>
      <c r="D814" s="37" t="s">
        <v>35</v>
      </c>
      <c r="E814" s="94" t="s">
        <v>566</v>
      </c>
      <c r="F814" s="38">
        <v>610</v>
      </c>
      <c r="G814" s="29">
        <f>+H814+I814</f>
        <v>17012.5</v>
      </c>
      <c r="H814" s="29">
        <f>17000-377.5+150+240</f>
        <v>17012.5</v>
      </c>
      <c r="I814" s="29"/>
      <c r="J814" s="29">
        <f>+K814+L814</f>
        <v>12000</v>
      </c>
      <c r="K814" s="29">
        <v>12000</v>
      </c>
      <c r="L814" s="29"/>
      <c r="M814" s="29">
        <f>+N814+O814</f>
        <v>12000</v>
      </c>
      <c r="N814" s="11">
        <v>12000</v>
      </c>
      <c r="O814" s="11"/>
      <c r="P814" s="1" t="s">
        <v>568</v>
      </c>
    </row>
    <row r="815" spans="1:16" ht="13.95" customHeight="1" x14ac:dyDescent="0.25">
      <c r="A815" s="41" t="s">
        <v>41</v>
      </c>
      <c r="B815" s="27">
        <v>700</v>
      </c>
      <c r="C815" s="37" t="s">
        <v>85</v>
      </c>
      <c r="D815" s="37" t="s">
        <v>35</v>
      </c>
      <c r="E815" s="94" t="s">
        <v>566</v>
      </c>
      <c r="F815" s="38">
        <v>800</v>
      </c>
      <c r="G815" s="29">
        <f t="shared" ref="G815:I815" si="471">+G817+G816</f>
        <v>6605.0999999999995</v>
      </c>
      <c r="H815" s="29">
        <f>+H817+H816</f>
        <v>6605.0999999999995</v>
      </c>
      <c r="I815" s="29">
        <f t="shared" si="471"/>
        <v>0</v>
      </c>
      <c r="J815" s="29">
        <f>+J817+J816</f>
        <v>6605.1</v>
      </c>
      <c r="K815" s="29">
        <f>+K817+K816</f>
        <v>6605.1</v>
      </c>
      <c r="L815" s="29">
        <f t="shared" ref="L815:M815" si="472">+L817+L816</f>
        <v>0</v>
      </c>
      <c r="M815" s="29">
        <f t="shared" si="472"/>
        <v>6605.1</v>
      </c>
      <c r="N815" s="11">
        <f>+N817+N816</f>
        <v>6605.1</v>
      </c>
      <c r="O815" s="11">
        <f>+O817+O816</f>
        <v>0</v>
      </c>
    </row>
    <row r="816" spans="1:16" ht="14.45" hidden="1" customHeight="1" x14ac:dyDescent="0.25">
      <c r="A816" s="40" t="s">
        <v>145</v>
      </c>
      <c r="B816" s="27">
        <v>700</v>
      </c>
      <c r="C816" s="37" t="s">
        <v>85</v>
      </c>
      <c r="D816" s="37" t="s">
        <v>35</v>
      </c>
      <c r="E816" s="94" t="s">
        <v>566</v>
      </c>
      <c r="F816" s="55">
        <v>830</v>
      </c>
      <c r="G816" s="29">
        <f t="shared" ref="G816:G817" si="473">+H816+I816</f>
        <v>0</v>
      </c>
      <c r="H816" s="29"/>
      <c r="I816" s="29"/>
      <c r="J816" s="29">
        <f t="shared" ref="J816:J817" si="474">+K816+L816</f>
        <v>0</v>
      </c>
      <c r="K816" s="29"/>
      <c r="L816" s="29"/>
      <c r="M816" s="29">
        <f t="shared" ref="M816:M817" si="475">+N816+O816</f>
        <v>0</v>
      </c>
      <c r="N816" s="11"/>
      <c r="O816" s="11"/>
    </row>
    <row r="817" spans="1:15" ht="14.95" customHeight="1" x14ac:dyDescent="0.25">
      <c r="A817" s="26" t="s">
        <v>42</v>
      </c>
      <c r="B817" s="27">
        <v>700</v>
      </c>
      <c r="C817" s="37" t="s">
        <v>85</v>
      </c>
      <c r="D817" s="37" t="s">
        <v>35</v>
      </c>
      <c r="E817" s="94" t="s">
        <v>566</v>
      </c>
      <c r="F817" s="55">
        <v>850</v>
      </c>
      <c r="G817" s="29">
        <f t="shared" si="473"/>
        <v>6605.0999999999995</v>
      </c>
      <c r="H817" s="29">
        <f>6835.7-230.6</f>
        <v>6605.0999999999995</v>
      </c>
      <c r="I817" s="29"/>
      <c r="J817" s="29">
        <f t="shared" si="474"/>
        <v>6605.1</v>
      </c>
      <c r="K817" s="29">
        <v>6605.1</v>
      </c>
      <c r="L817" s="29"/>
      <c r="M817" s="29">
        <f t="shared" si="475"/>
        <v>6605.1</v>
      </c>
      <c r="N817" s="11">
        <v>6605.1</v>
      </c>
      <c r="O817" s="11"/>
    </row>
    <row r="818" spans="1:15" ht="14.95" hidden="1" customHeight="1" x14ac:dyDescent="0.2">
      <c r="A818" s="35" t="s">
        <v>555</v>
      </c>
      <c r="B818" s="10">
        <v>700</v>
      </c>
      <c r="C818" s="33" t="s">
        <v>85</v>
      </c>
      <c r="D818" s="33" t="s">
        <v>35</v>
      </c>
      <c r="E818" s="58" t="s">
        <v>569</v>
      </c>
      <c r="F818" s="36"/>
      <c r="G818" s="18">
        <f t="shared" ref="G818:O819" si="476">+G819</f>
        <v>0</v>
      </c>
      <c r="H818" s="18">
        <f t="shared" si="476"/>
        <v>0</v>
      </c>
      <c r="I818" s="18">
        <f t="shared" si="476"/>
        <v>0</v>
      </c>
      <c r="J818" s="18">
        <f t="shared" si="476"/>
        <v>0</v>
      </c>
      <c r="K818" s="18">
        <f t="shared" si="476"/>
        <v>0</v>
      </c>
      <c r="L818" s="18">
        <f t="shared" si="476"/>
        <v>0</v>
      </c>
      <c r="M818" s="18">
        <f t="shared" si="476"/>
        <v>0</v>
      </c>
      <c r="N818" s="9">
        <f t="shared" si="476"/>
        <v>0</v>
      </c>
      <c r="O818" s="9">
        <f t="shared" si="476"/>
        <v>0</v>
      </c>
    </row>
    <row r="819" spans="1:15" ht="14.95" hidden="1" customHeight="1" x14ac:dyDescent="0.25">
      <c r="A819" s="40" t="s">
        <v>39</v>
      </c>
      <c r="B819" s="27">
        <v>700</v>
      </c>
      <c r="C819" s="37" t="s">
        <v>85</v>
      </c>
      <c r="D819" s="37" t="s">
        <v>35</v>
      </c>
      <c r="E819" s="57" t="s">
        <v>569</v>
      </c>
      <c r="F819" s="38">
        <v>200</v>
      </c>
      <c r="G819" s="29">
        <f t="shared" si="476"/>
        <v>0</v>
      </c>
      <c r="H819" s="29">
        <f t="shared" si="476"/>
        <v>0</v>
      </c>
      <c r="I819" s="29">
        <f t="shared" si="476"/>
        <v>0</v>
      </c>
      <c r="J819" s="29">
        <f t="shared" si="476"/>
        <v>0</v>
      </c>
      <c r="K819" s="29">
        <f t="shared" si="476"/>
        <v>0</v>
      </c>
      <c r="L819" s="29">
        <f t="shared" si="476"/>
        <v>0</v>
      </c>
      <c r="M819" s="29">
        <f t="shared" si="476"/>
        <v>0</v>
      </c>
      <c r="N819" s="11">
        <f t="shared" si="476"/>
        <v>0</v>
      </c>
      <c r="O819" s="11">
        <f t="shared" si="476"/>
        <v>0</v>
      </c>
    </row>
    <row r="820" spans="1:15" ht="14.95" hidden="1" customHeight="1" x14ac:dyDescent="0.25">
      <c r="A820" s="40" t="s">
        <v>40</v>
      </c>
      <c r="B820" s="27">
        <v>700</v>
      </c>
      <c r="C820" s="37" t="s">
        <v>85</v>
      </c>
      <c r="D820" s="37" t="s">
        <v>35</v>
      </c>
      <c r="E820" s="57" t="s">
        <v>569</v>
      </c>
      <c r="F820" s="38">
        <v>240</v>
      </c>
      <c r="G820" s="29">
        <f>+H820+I820</f>
        <v>0</v>
      </c>
      <c r="H820" s="29"/>
      <c r="I820" s="29"/>
      <c r="J820" s="29">
        <f>+K820+L820</f>
        <v>0</v>
      </c>
      <c r="K820" s="29"/>
      <c r="L820" s="29"/>
      <c r="M820" s="29">
        <f>+N820+O820</f>
        <v>0</v>
      </c>
      <c r="N820" s="11"/>
      <c r="O820" s="11"/>
    </row>
    <row r="821" spans="1:15" ht="25.85" x14ac:dyDescent="0.2">
      <c r="A821" s="30" t="s">
        <v>570</v>
      </c>
      <c r="B821" s="10">
        <v>700</v>
      </c>
      <c r="C821" s="33" t="s">
        <v>85</v>
      </c>
      <c r="D821" s="33" t="s">
        <v>35</v>
      </c>
      <c r="E821" s="42" t="s">
        <v>571</v>
      </c>
      <c r="F821" s="36"/>
      <c r="G821" s="18">
        <f>+G822+G824+G826+G828</f>
        <v>344773.30000000005</v>
      </c>
      <c r="H821" s="18">
        <f t="shared" ref="H821:I821" si="477">+H822+H824+H826+H828</f>
        <v>0</v>
      </c>
      <c r="I821" s="18">
        <f t="shared" si="477"/>
        <v>344773.30000000005</v>
      </c>
      <c r="J821" s="18">
        <f>+J822+J824+J826+J828</f>
        <v>381214.8</v>
      </c>
      <c r="K821" s="18">
        <f t="shared" ref="K821:L821" si="478">+K822+K824+K826+K828</f>
        <v>0</v>
      </c>
      <c r="L821" s="18">
        <f t="shared" si="478"/>
        <v>381214.8</v>
      </c>
      <c r="M821" s="18">
        <f>+M822+M824+M826+M828</f>
        <v>406657.7</v>
      </c>
      <c r="N821" s="25">
        <f t="shared" ref="N821:O821" si="479">+N822+N824+N826+N828</f>
        <v>0</v>
      </c>
      <c r="O821" s="25">
        <f t="shared" si="479"/>
        <v>406657.7</v>
      </c>
    </row>
    <row r="822" spans="1:15" ht="40.75" x14ac:dyDescent="0.25">
      <c r="A822" s="40" t="s">
        <v>28</v>
      </c>
      <c r="B822" s="27">
        <v>700</v>
      </c>
      <c r="C822" s="37" t="s">
        <v>85</v>
      </c>
      <c r="D822" s="37" t="s">
        <v>35</v>
      </c>
      <c r="E822" s="45" t="s">
        <v>571</v>
      </c>
      <c r="F822" s="46" t="s">
        <v>49</v>
      </c>
      <c r="G822" s="29">
        <f t="shared" ref="G822:O822" si="480">+G823</f>
        <v>319588.90000000002</v>
      </c>
      <c r="H822" s="29">
        <f t="shared" si="480"/>
        <v>0</v>
      </c>
      <c r="I822" s="29">
        <f t="shared" si="480"/>
        <v>319588.90000000002</v>
      </c>
      <c r="J822" s="29">
        <f t="shared" si="480"/>
        <v>353383.3</v>
      </c>
      <c r="K822" s="29">
        <f t="shared" si="480"/>
        <v>0</v>
      </c>
      <c r="L822" s="29">
        <f t="shared" si="480"/>
        <v>353383.3</v>
      </c>
      <c r="M822" s="29">
        <f t="shared" si="480"/>
        <v>376432.7</v>
      </c>
      <c r="N822" s="11">
        <f t="shared" si="480"/>
        <v>0</v>
      </c>
      <c r="O822" s="11">
        <f t="shared" si="480"/>
        <v>376432.7</v>
      </c>
    </row>
    <row r="823" spans="1:15" ht="13.6" x14ac:dyDescent="0.25">
      <c r="A823" s="26" t="s">
        <v>151</v>
      </c>
      <c r="B823" s="27">
        <v>700</v>
      </c>
      <c r="C823" s="37" t="s">
        <v>85</v>
      </c>
      <c r="D823" s="37" t="s">
        <v>35</v>
      </c>
      <c r="E823" s="45" t="s">
        <v>571</v>
      </c>
      <c r="F823" s="46" t="s">
        <v>152</v>
      </c>
      <c r="G823" s="29">
        <f>+H823+I823</f>
        <v>319588.90000000002</v>
      </c>
      <c r="H823" s="29"/>
      <c r="I823" s="29">
        <v>319588.90000000002</v>
      </c>
      <c r="J823" s="29">
        <f>+K823+L823</f>
        <v>353383.3</v>
      </c>
      <c r="K823" s="29"/>
      <c r="L823" s="29">
        <v>353383.3</v>
      </c>
      <c r="M823" s="29">
        <f>+N823+O823</f>
        <v>376432.7</v>
      </c>
      <c r="N823" s="11"/>
      <c r="O823" s="11">
        <v>376432.7</v>
      </c>
    </row>
    <row r="824" spans="1:15" ht="13.6" x14ac:dyDescent="0.25">
      <c r="A824" s="40" t="s">
        <v>39</v>
      </c>
      <c r="B824" s="27">
        <v>700</v>
      </c>
      <c r="C824" s="37" t="s">
        <v>85</v>
      </c>
      <c r="D824" s="37" t="s">
        <v>35</v>
      </c>
      <c r="E824" s="45" t="s">
        <v>571</v>
      </c>
      <c r="F824" s="38">
        <v>200</v>
      </c>
      <c r="G824" s="29">
        <f t="shared" ref="G824:O824" si="481">+G825</f>
        <v>1492.4</v>
      </c>
      <c r="H824" s="29">
        <f t="shared" si="481"/>
        <v>0</v>
      </c>
      <c r="I824" s="29">
        <f t="shared" si="481"/>
        <v>1492.4</v>
      </c>
      <c r="J824" s="29">
        <f t="shared" si="481"/>
        <v>1649.1</v>
      </c>
      <c r="K824" s="29">
        <f t="shared" si="481"/>
        <v>0</v>
      </c>
      <c r="L824" s="29">
        <f t="shared" si="481"/>
        <v>1649.1</v>
      </c>
      <c r="M824" s="29">
        <f t="shared" si="481"/>
        <v>1790.9</v>
      </c>
      <c r="N824" s="11">
        <f t="shared" si="481"/>
        <v>0</v>
      </c>
      <c r="O824" s="11">
        <f t="shared" si="481"/>
        <v>1790.9</v>
      </c>
    </row>
    <row r="825" spans="1:15" ht="13.6" x14ac:dyDescent="0.25">
      <c r="A825" s="40" t="s">
        <v>40</v>
      </c>
      <c r="B825" s="27">
        <v>700</v>
      </c>
      <c r="C825" s="37" t="s">
        <v>85</v>
      </c>
      <c r="D825" s="37" t="s">
        <v>35</v>
      </c>
      <c r="E825" s="45" t="s">
        <v>571</v>
      </c>
      <c r="F825" s="38">
        <v>240</v>
      </c>
      <c r="G825" s="29">
        <f>+H825+I825</f>
        <v>1492.4</v>
      </c>
      <c r="H825" s="29"/>
      <c r="I825" s="29">
        <v>1492.4</v>
      </c>
      <c r="J825" s="29">
        <f>+K825+L825</f>
        <v>1649.1</v>
      </c>
      <c r="K825" s="29"/>
      <c r="L825" s="29">
        <v>1649.1</v>
      </c>
      <c r="M825" s="29">
        <f>+N825+O825</f>
        <v>1790.9</v>
      </c>
      <c r="N825" s="11"/>
      <c r="O825" s="11">
        <v>1790.9</v>
      </c>
    </row>
    <row r="826" spans="1:15" ht="13.6" hidden="1" x14ac:dyDescent="0.25">
      <c r="A826" s="41" t="s">
        <v>114</v>
      </c>
      <c r="B826" s="10">
        <v>700</v>
      </c>
      <c r="C826" s="37" t="s">
        <v>85</v>
      </c>
      <c r="D826" s="37" t="s">
        <v>35</v>
      </c>
      <c r="E826" s="45" t="s">
        <v>571</v>
      </c>
      <c r="F826" s="38">
        <v>300</v>
      </c>
      <c r="G826" s="29">
        <f t="shared" ref="G826:O826" si="482">+G827</f>
        <v>0</v>
      </c>
      <c r="H826" s="29">
        <f t="shared" si="482"/>
        <v>0</v>
      </c>
      <c r="I826" s="29">
        <f t="shared" si="482"/>
        <v>0</v>
      </c>
      <c r="J826" s="29">
        <f t="shared" si="482"/>
        <v>0</v>
      </c>
      <c r="K826" s="29">
        <f t="shared" si="482"/>
        <v>0</v>
      </c>
      <c r="L826" s="29">
        <f t="shared" si="482"/>
        <v>0</v>
      </c>
      <c r="M826" s="29">
        <f t="shared" si="482"/>
        <v>0</v>
      </c>
      <c r="N826" s="11">
        <f t="shared" si="482"/>
        <v>0</v>
      </c>
      <c r="O826" s="11">
        <f t="shared" si="482"/>
        <v>0</v>
      </c>
    </row>
    <row r="827" spans="1:15" ht="13.6" hidden="1" x14ac:dyDescent="0.25">
      <c r="A827" s="60" t="s">
        <v>153</v>
      </c>
      <c r="B827" s="10">
        <v>700</v>
      </c>
      <c r="C827" s="37" t="s">
        <v>85</v>
      </c>
      <c r="D827" s="37" t="s">
        <v>35</v>
      </c>
      <c r="E827" s="45" t="s">
        <v>571</v>
      </c>
      <c r="F827" s="55">
        <v>320</v>
      </c>
      <c r="G827" s="29">
        <f>+H827+I827</f>
        <v>0</v>
      </c>
      <c r="H827" s="29"/>
      <c r="I827" s="29"/>
      <c r="J827" s="29">
        <f>+K827+L827</f>
        <v>0</v>
      </c>
      <c r="K827" s="29"/>
      <c r="L827" s="29"/>
      <c r="M827" s="29">
        <f>+N827+O827</f>
        <v>0</v>
      </c>
      <c r="N827" s="11"/>
      <c r="O827" s="11"/>
    </row>
    <row r="828" spans="1:15" ht="27.2" x14ac:dyDescent="0.25">
      <c r="A828" s="26" t="s">
        <v>553</v>
      </c>
      <c r="B828" s="10">
        <v>700</v>
      </c>
      <c r="C828" s="37" t="s">
        <v>85</v>
      </c>
      <c r="D828" s="37" t="s">
        <v>35</v>
      </c>
      <c r="E828" s="45" t="s">
        <v>571</v>
      </c>
      <c r="F828" s="92">
        <v>600</v>
      </c>
      <c r="G828" s="29">
        <f t="shared" ref="G828:O828" si="483">+G829</f>
        <v>23692</v>
      </c>
      <c r="H828" s="29">
        <f t="shared" si="483"/>
        <v>0</v>
      </c>
      <c r="I828" s="29">
        <f t="shared" si="483"/>
        <v>23692</v>
      </c>
      <c r="J828" s="29">
        <f t="shared" si="483"/>
        <v>26182.400000000001</v>
      </c>
      <c r="K828" s="29">
        <f t="shared" si="483"/>
        <v>0</v>
      </c>
      <c r="L828" s="29">
        <f t="shared" si="483"/>
        <v>26182.400000000001</v>
      </c>
      <c r="M828" s="29">
        <f t="shared" si="483"/>
        <v>28434.100000000002</v>
      </c>
      <c r="N828" s="39">
        <f t="shared" si="483"/>
        <v>0</v>
      </c>
      <c r="O828" s="39">
        <f t="shared" si="483"/>
        <v>28434.100000000002</v>
      </c>
    </row>
    <row r="829" spans="1:15" ht="13.6" x14ac:dyDescent="0.25">
      <c r="A829" s="60" t="s">
        <v>554</v>
      </c>
      <c r="B829" s="10">
        <v>700</v>
      </c>
      <c r="C829" s="37" t="s">
        <v>85</v>
      </c>
      <c r="D829" s="37" t="s">
        <v>35</v>
      </c>
      <c r="E829" s="45" t="s">
        <v>571</v>
      </c>
      <c r="F829" s="92">
        <v>610</v>
      </c>
      <c r="G829" s="29">
        <f>+H829+I829</f>
        <v>23692</v>
      </c>
      <c r="H829" s="29"/>
      <c r="I829" s="29">
        <f>23536+156</f>
        <v>23692</v>
      </c>
      <c r="J829" s="29">
        <f>+K829+L829</f>
        <v>26182.400000000001</v>
      </c>
      <c r="K829" s="29"/>
      <c r="L829" s="29">
        <f>26010+172.4</f>
        <v>26182.400000000001</v>
      </c>
      <c r="M829" s="29">
        <f>+N829+O829</f>
        <v>28434.100000000002</v>
      </c>
      <c r="N829" s="11"/>
      <c r="O829" s="11">
        <f>28246.9+187.2</f>
        <v>28434.100000000002</v>
      </c>
    </row>
    <row r="830" spans="1:15" ht="15.65" x14ac:dyDescent="0.2">
      <c r="A830" s="32" t="s">
        <v>32</v>
      </c>
      <c r="B830" s="10">
        <v>700</v>
      </c>
      <c r="C830" s="33" t="s">
        <v>85</v>
      </c>
      <c r="D830" s="33" t="s">
        <v>35</v>
      </c>
      <c r="E830" s="42" t="s">
        <v>33</v>
      </c>
      <c r="F830" s="91"/>
      <c r="G830" s="18">
        <f t="shared" ref="G830:I830" si="484">+G833+G831+G835</f>
        <v>69260.899999999994</v>
      </c>
      <c r="H830" s="18">
        <f t="shared" si="484"/>
        <v>69260.899999999994</v>
      </c>
      <c r="I830" s="18">
        <f t="shared" si="484"/>
        <v>0</v>
      </c>
      <c r="J830" s="18">
        <f t="shared" ref="J830:O830" si="485">+J833+J831+J835</f>
        <v>0</v>
      </c>
      <c r="K830" s="18">
        <f t="shared" si="485"/>
        <v>0</v>
      </c>
      <c r="L830" s="18">
        <f t="shared" si="485"/>
        <v>0</v>
      </c>
      <c r="M830" s="18">
        <f t="shared" si="485"/>
        <v>0</v>
      </c>
      <c r="N830" s="9">
        <f t="shared" si="485"/>
        <v>0</v>
      </c>
      <c r="O830" s="9">
        <f t="shared" si="485"/>
        <v>0</v>
      </c>
    </row>
    <row r="831" spans="1:15" ht="40.75" x14ac:dyDescent="0.25">
      <c r="A831" s="40" t="s">
        <v>28</v>
      </c>
      <c r="B831" s="27">
        <v>700</v>
      </c>
      <c r="C831" s="37" t="s">
        <v>85</v>
      </c>
      <c r="D831" s="37" t="s">
        <v>35</v>
      </c>
      <c r="E831" s="45" t="s">
        <v>33</v>
      </c>
      <c r="F831" s="92">
        <v>100</v>
      </c>
      <c r="G831" s="29">
        <f t="shared" ref="G831:O831" si="486">+G832</f>
        <v>69260.899999999994</v>
      </c>
      <c r="H831" s="29">
        <f t="shared" si="486"/>
        <v>69260.899999999994</v>
      </c>
      <c r="I831" s="29">
        <f t="shared" si="486"/>
        <v>0</v>
      </c>
      <c r="J831" s="29">
        <f t="shared" si="486"/>
        <v>0</v>
      </c>
      <c r="K831" s="29">
        <f t="shared" si="486"/>
        <v>0</v>
      </c>
      <c r="L831" s="29">
        <f t="shared" si="486"/>
        <v>0</v>
      </c>
      <c r="M831" s="29">
        <f t="shared" si="486"/>
        <v>0</v>
      </c>
      <c r="N831" s="11">
        <f t="shared" si="486"/>
        <v>0</v>
      </c>
      <c r="O831" s="11">
        <f t="shared" si="486"/>
        <v>0</v>
      </c>
    </row>
    <row r="832" spans="1:15" ht="13.6" x14ac:dyDescent="0.25">
      <c r="A832" s="26" t="s">
        <v>151</v>
      </c>
      <c r="B832" s="27">
        <v>700</v>
      </c>
      <c r="C832" s="37" t="s">
        <v>85</v>
      </c>
      <c r="D832" s="37" t="s">
        <v>35</v>
      </c>
      <c r="E832" s="45" t="s">
        <v>33</v>
      </c>
      <c r="F832" s="92">
        <v>110</v>
      </c>
      <c r="G832" s="29">
        <f>+H832+I832</f>
        <v>69260.899999999994</v>
      </c>
      <c r="H832" s="29">
        <v>69260.899999999994</v>
      </c>
      <c r="I832" s="29"/>
      <c r="J832" s="29">
        <f>+K832+L832</f>
        <v>0</v>
      </c>
      <c r="K832" s="29"/>
      <c r="L832" s="29"/>
      <c r="M832" s="29">
        <f>+N832+O832</f>
        <v>0</v>
      </c>
      <c r="N832" s="11"/>
      <c r="O832" s="11"/>
    </row>
    <row r="833" spans="1:15" ht="13.6" hidden="1" x14ac:dyDescent="0.25">
      <c r="A833" s="40" t="s">
        <v>39</v>
      </c>
      <c r="B833" s="27">
        <v>700</v>
      </c>
      <c r="C833" s="37" t="s">
        <v>85</v>
      </c>
      <c r="D833" s="37" t="s">
        <v>35</v>
      </c>
      <c r="E833" s="45" t="s">
        <v>33</v>
      </c>
      <c r="F833" s="38">
        <v>200</v>
      </c>
      <c r="G833" s="29">
        <f t="shared" ref="G833:O833" si="487">+G834</f>
        <v>0</v>
      </c>
      <c r="H833" s="29">
        <f t="shared" si="487"/>
        <v>0</v>
      </c>
      <c r="I833" s="29">
        <f t="shared" si="487"/>
        <v>0</v>
      </c>
      <c r="J833" s="29">
        <f t="shared" si="487"/>
        <v>0</v>
      </c>
      <c r="K833" s="29">
        <f t="shared" si="487"/>
        <v>0</v>
      </c>
      <c r="L833" s="29">
        <f t="shared" si="487"/>
        <v>0</v>
      </c>
      <c r="M833" s="29">
        <f t="shared" si="487"/>
        <v>0</v>
      </c>
      <c r="N833" s="11">
        <f t="shared" si="487"/>
        <v>0</v>
      </c>
      <c r="O833" s="11">
        <f t="shared" si="487"/>
        <v>0</v>
      </c>
    </row>
    <row r="834" spans="1:15" ht="13.6" hidden="1" x14ac:dyDescent="0.25">
      <c r="A834" s="40" t="s">
        <v>40</v>
      </c>
      <c r="B834" s="27">
        <v>700</v>
      </c>
      <c r="C834" s="37" t="s">
        <v>85</v>
      </c>
      <c r="D834" s="37" t="s">
        <v>35</v>
      </c>
      <c r="E834" s="45" t="s">
        <v>33</v>
      </c>
      <c r="F834" s="38">
        <v>240</v>
      </c>
      <c r="G834" s="29">
        <f>+H834+I834</f>
        <v>0</v>
      </c>
      <c r="H834" s="29"/>
      <c r="I834" s="29"/>
      <c r="J834" s="29">
        <f>+K834+L834</f>
        <v>0</v>
      </c>
      <c r="K834" s="29"/>
      <c r="L834" s="29"/>
      <c r="M834" s="29">
        <f>+N834+O834</f>
        <v>0</v>
      </c>
      <c r="N834" s="11"/>
      <c r="O834" s="11"/>
    </row>
    <row r="835" spans="1:15" ht="13.6" hidden="1" x14ac:dyDescent="0.25">
      <c r="A835" s="40" t="s">
        <v>41</v>
      </c>
      <c r="B835" s="27">
        <v>700</v>
      </c>
      <c r="C835" s="37" t="s">
        <v>85</v>
      </c>
      <c r="D835" s="37" t="s">
        <v>35</v>
      </c>
      <c r="E835" s="45" t="s">
        <v>33</v>
      </c>
      <c r="F835" s="92">
        <v>800</v>
      </c>
      <c r="G835" s="29">
        <f t="shared" ref="G835:O835" si="488">+G836</f>
        <v>0</v>
      </c>
      <c r="H835" s="29">
        <f t="shared" si="488"/>
        <v>0</v>
      </c>
      <c r="I835" s="29">
        <f t="shared" si="488"/>
        <v>0</v>
      </c>
      <c r="J835" s="29">
        <f t="shared" si="488"/>
        <v>0</v>
      </c>
      <c r="K835" s="29">
        <f t="shared" si="488"/>
        <v>0</v>
      </c>
      <c r="L835" s="29">
        <f t="shared" si="488"/>
        <v>0</v>
      </c>
      <c r="M835" s="29">
        <f t="shared" si="488"/>
        <v>0</v>
      </c>
      <c r="N835" s="11">
        <f t="shared" si="488"/>
        <v>0</v>
      </c>
      <c r="O835" s="11">
        <f t="shared" si="488"/>
        <v>0</v>
      </c>
    </row>
    <row r="836" spans="1:15" ht="13.6" hidden="1" x14ac:dyDescent="0.25">
      <c r="A836" s="26" t="s">
        <v>42</v>
      </c>
      <c r="B836" s="27">
        <v>700</v>
      </c>
      <c r="C836" s="37" t="s">
        <v>85</v>
      </c>
      <c r="D836" s="37" t="s">
        <v>35</v>
      </c>
      <c r="E836" s="45" t="s">
        <v>33</v>
      </c>
      <c r="F836" s="92">
        <v>850</v>
      </c>
      <c r="G836" s="29">
        <f>+H836+I836</f>
        <v>0</v>
      </c>
      <c r="H836" s="29"/>
      <c r="I836" s="29"/>
      <c r="J836" s="29">
        <f>+K836+L836</f>
        <v>0</v>
      </c>
      <c r="K836" s="29"/>
      <c r="L836" s="29"/>
      <c r="M836" s="29">
        <f>+N836+O836</f>
        <v>0</v>
      </c>
      <c r="N836" s="11"/>
      <c r="O836" s="11"/>
    </row>
    <row r="837" spans="1:15" ht="77.45" hidden="1" x14ac:dyDescent="0.2">
      <c r="A837" s="22" t="s">
        <v>572</v>
      </c>
      <c r="B837" s="10">
        <v>700</v>
      </c>
      <c r="C837" s="33" t="s">
        <v>85</v>
      </c>
      <c r="D837" s="33" t="s">
        <v>35</v>
      </c>
      <c r="E837" s="42" t="s">
        <v>573</v>
      </c>
      <c r="F837" s="91"/>
      <c r="G837" s="18">
        <f t="shared" ref="G837:O838" si="489">+G838</f>
        <v>0</v>
      </c>
      <c r="H837" s="18">
        <f t="shared" si="489"/>
        <v>0</v>
      </c>
      <c r="I837" s="18">
        <f t="shared" si="489"/>
        <v>0</v>
      </c>
      <c r="J837" s="18">
        <f t="shared" si="489"/>
        <v>0</v>
      </c>
      <c r="K837" s="18">
        <f t="shared" si="489"/>
        <v>0</v>
      </c>
      <c r="L837" s="18">
        <f t="shared" si="489"/>
        <v>0</v>
      </c>
      <c r="M837" s="18">
        <f t="shared" si="489"/>
        <v>0</v>
      </c>
      <c r="N837" s="25">
        <f t="shared" si="489"/>
        <v>0</v>
      </c>
      <c r="O837" s="25">
        <f t="shared" si="489"/>
        <v>0</v>
      </c>
    </row>
    <row r="838" spans="1:15" ht="13.6" hidden="1" x14ac:dyDescent="0.25">
      <c r="A838" s="40" t="s">
        <v>39</v>
      </c>
      <c r="B838" s="27">
        <v>700</v>
      </c>
      <c r="C838" s="37" t="s">
        <v>85</v>
      </c>
      <c r="D838" s="37" t="s">
        <v>35</v>
      </c>
      <c r="E838" s="45" t="s">
        <v>573</v>
      </c>
      <c r="F838" s="92">
        <v>200</v>
      </c>
      <c r="G838" s="29">
        <f t="shared" si="489"/>
        <v>0</v>
      </c>
      <c r="H838" s="29">
        <f t="shared" si="489"/>
        <v>0</v>
      </c>
      <c r="I838" s="29">
        <f t="shared" si="489"/>
        <v>0</v>
      </c>
      <c r="J838" s="29">
        <f t="shared" si="489"/>
        <v>0</v>
      </c>
      <c r="K838" s="29">
        <f t="shared" si="489"/>
        <v>0</v>
      </c>
      <c r="L838" s="29">
        <f t="shared" si="489"/>
        <v>0</v>
      </c>
      <c r="M838" s="29">
        <f t="shared" si="489"/>
        <v>0</v>
      </c>
      <c r="N838" s="39">
        <f t="shared" si="489"/>
        <v>0</v>
      </c>
      <c r="O838" s="39">
        <f t="shared" si="489"/>
        <v>0</v>
      </c>
    </row>
    <row r="839" spans="1:15" ht="13.6" hidden="1" x14ac:dyDescent="0.25">
      <c r="A839" s="40" t="s">
        <v>40</v>
      </c>
      <c r="B839" s="27">
        <v>700</v>
      </c>
      <c r="C839" s="37" t="s">
        <v>85</v>
      </c>
      <c r="D839" s="37" t="s">
        <v>35</v>
      </c>
      <c r="E839" s="45" t="s">
        <v>573</v>
      </c>
      <c r="F839" s="92">
        <v>240</v>
      </c>
      <c r="G839" s="29">
        <f>+H839+I839</f>
        <v>0</v>
      </c>
      <c r="H839" s="29"/>
      <c r="I839" s="29"/>
      <c r="J839" s="29">
        <f>+K839+L839</f>
        <v>0</v>
      </c>
      <c r="K839" s="29"/>
      <c r="L839" s="29"/>
      <c r="M839" s="29">
        <f>+N839+O839</f>
        <v>0</v>
      </c>
      <c r="N839" s="39"/>
      <c r="O839" s="39"/>
    </row>
    <row r="840" spans="1:15" ht="13.6" hidden="1" x14ac:dyDescent="0.25">
      <c r="A840" s="22" t="s">
        <v>367</v>
      </c>
      <c r="B840" s="27">
        <v>700</v>
      </c>
      <c r="C840" s="37" t="s">
        <v>85</v>
      </c>
      <c r="D840" s="37" t="s">
        <v>35</v>
      </c>
      <c r="E840" s="45" t="s">
        <v>574</v>
      </c>
      <c r="F840" s="92"/>
      <c r="G840" s="29">
        <f t="shared" ref="G840:O841" si="490">+G841</f>
        <v>0</v>
      </c>
      <c r="H840" s="29">
        <f t="shared" si="490"/>
        <v>0</v>
      </c>
      <c r="I840" s="29">
        <f t="shared" si="490"/>
        <v>0</v>
      </c>
      <c r="J840" s="29">
        <f t="shared" si="490"/>
        <v>0</v>
      </c>
      <c r="K840" s="29">
        <f t="shared" si="490"/>
        <v>0</v>
      </c>
      <c r="L840" s="29">
        <f t="shared" si="490"/>
        <v>0</v>
      </c>
      <c r="M840" s="29">
        <f t="shared" si="490"/>
        <v>0</v>
      </c>
      <c r="N840" s="11">
        <f t="shared" si="490"/>
        <v>0</v>
      </c>
      <c r="O840" s="11">
        <f t="shared" si="490"/>
        <v>0</v>
      </c>
    </row>
    <row r="841" spans="1:15" ht="13.6" hidden="1" x14ac:dyDescent="0.25">
      <c r="A841" s="40" t="s">
        <v>39</v>
      </c>
      <c r="B841" s="27">
        <v>700</v>
      </c>
      <c r="C841" s="37" t="s">
        <v>85</v>
      </c>
      <c r="D841" s="37" t="s">
        <v>35</v>
      </c>
      <c r="E841" s="45" t="s">
        <v>574</v>
      </c>
      <c r="F841" s="92">
        <v>200</v>
      </c>
      <c r="G841" s="29">
        <f t="shared" si="490"/>
        <v>0</v>
      </c>
      <c r="H841" s="29">
        <f t="shared" si="490"/>
        <v>0</v>
      </c>
      <c r="I841" s="29">
        <f t="shared" si="490"/>
        <v>0</v>
      </c>
      <c r="J841" s="29">
        <f t="shared" si="490"/>
        <v>0</v>
      </c>
      <c r="K841" s="29">
        <f t="shared" si="490"/>
        <v>0</v>
      </c>
      <c r="L841" s="29">
        <f t="shared" si="490"/>
        <v>0</v>
      </c>
      <c r="M841" s="29">
        <f t="shared" si="490"/>
        <v>0</v>
      </c>
      <c r="N841" s="11">
        <f t="shared" si="490"/>
        <v>0</v>
      </c>
      <c r="O841" s="11">
        <f t="shared" si="490"/>
        <v>0</v>
      </c>
    </row>
    <row r="842" spans="1:15" ht="13.6" hidden="1" x14ac:dyDescent="0.25">
      <c r="A842" s="40" t="s">
        <v>40</v>
      </c>
      <c r="B842" s="27">
        <v>700</v>
      </c>
      <c r="C842" s="37" t="s">
        <v>85</v>
      </c>
      <c r="D842" s="37" t="s">
        <v>35</v>
      </c>
      <c r="E842" s="45" t="s">
        <v>574</v>
      </c>
      <c r="F842" s="92">
        <v>240</v>
      </c>
      <c r="G842" s="29">
        <f>+H842+I842</f>
        <v>0</v>
      </c>
      <c r="H842" s="29"/>
      <c r="I842" s="29"/>
      <c r="J842" s="29">
        <f>+K842+L842</f>
        <v>0</v>
      </c>
      <c r="K842" s="29"/>
      <c r="L842" s="29"/>
      <c r="M842" s="29">
        <f>+N842+O842</f>
        <v>0</v>
      </c>
      <c r="N842" s="11"/>
      <c r="O842" s="11"/>
    </row>
    <row r="843" spans="1:15" ht="52.5" hidden="1" customHeight="1" x14ac:dyDescent="0.2">
      <c r="A843" s="95" t="s">
        <v>575</v>
      </c>
      <c r="B843" s="10">
        <v>700</v>
      </c>
      <c r="C843" s="33" t="s">
        <v>85</v>
      </c>
      <c r="D843" s="33" t="s">
        <v>35</v>
      </c>
      <c r="E843" s="42" t="s">
        <v>576</v>
      </c>
      <c r="F843" s="31"/>
      <c r="G843" s="18">
        <f t="shared" ref="G843:I843" si="491">+G844+G846</f>
        <v>0</v>
      </c>
      <c r="H843" s="18">
        <f t="shared" si="491"/>
        <v>0</v>
      </c>
      <c r="I843" s="18">
        <f t="shared" si="491"/>
        <v>0</v>
      </c>
      <c r="J843" s="18">
        <f t="shared" ref="J843:O843" si="492">+J844+J846</f>
        <v>0</v>
      </c>
      <c r="K843" s="18">
        <f t="shared" si="492"/>
        <v>0</v>
      </c>
      <c r="L843" s="18">
        <f t="shared" si="492"/>
        <v>0</v>
      </c>
      <c r="M843" s="18">
        <f t="shared" si="492"/>
        <v>0</v>
      </c>
      <c r="N843" s="9">
        <f t="shared" si="492"/>
        <v>0</v>
      </c>
      <c r="O843" s="9">
        <f t="shared" si="492"/>
        <v>0</v>
      </c>
    </row>
    <row r="844" spans="1:15" ht="13.6" hidden="1" x14ac:dyDescent="0.25">
      <c r="A844" s="40" t="s">
        <v>39</v>
      </c>
      <c r="B844" s="10">
        <v>700</v>
      </c>
      <c r="C844" s="37" t="s">
        <v>85</v>
      </c>
      <c r="D844" s="37" t="s">
        <v>35</v>
      </c>
      <c r="E844" s="45" t="s">
        <v>576</v>
      </c>
      <c r="F844" s="38">
        <v>200</v>
      </c>
      <c r="G844" s="29">
        <f t="shared" ref="G844:O844" si="493">+G845</f>
        <v>0</v>
      </c>
      <c r="H844" s="29">
        <f t="shared" si="493"/>
        <v>0</v>
      </c>
      <c r="I844" s="29">
        <f t="shared" si="493"/>
        <v>0</v>
      </c>
      <c r="J844" s="29">
        <f t="shared" si="493"/>
        <v>0</v>
      </c>
      <c r="K844" s="29">
        <f t="shared" si="493"/>
        <v>0</v>
      </c>
      <c r="L844" s="29">
        <f t="shared" si="493"/>
        <v>0</v>
      </c>
      <c r="M844" s="29">
        <f t="shared" si="493"/>
        <v>0</v>
      </c>
      <c r="N844" s="11">
        <f t="shared" si="493"/>
        <v>0</v>
      </c>
      <c r="O844" s="11">
        <f t="shared" si="493"/>
        <v>0</v>
      </c>
    </row>
    <row r="845" spans="1:15" ht="22.75" hidden="1" customHeight="1" x14ac:dyDescent="0.25">
      <c r="A845" s="40" t="s">
        <v>40</v>
      </c>
      <c r="B845" s="10">
        <v>700</v>
      </c>
      <c r="C845" s="37" t="s">
        <v>85</v>
      </c>
      <c r="D845" s="37" t="s">
        <v>35</v>
      </c>
      <c r="E845" s="45" t="s">
        <v>576</v>
      </c>
      <c r="F845" s="38">
        <v>240</v>
      </c>
      <c r="G845" s="29">
        <f>+H845+I845</f>
        <v>0</v>
      </c>
      <c r="H845" s="29"/>
      <c r="I845" s="29"/>
      <c r="J845" s="29">
        <f>+K845+L845</f>
        <v>0</v>
      </c>
      <c r="K845" s="29"/>
      <c r="L845" s="29"/>
      <c r="M845" s="29">
        <f>+N845+O845</f>
        <v>0</v>
      </c>
      <c r="N845" s="11"/>
      <c r="O845" s="11"/>
    </row>
    <row r="846" spans="1:15" ht="13.6" hidden="1" x14ac:dyDescent="0.25">
      <c r="A846" s="70" t="s">
        <v>272</v>
      </c>
      <c r="B846" s="27">
        <v>700</v>
      </c>
      <c r="C846" s="37" t="s">
        <v>85</v>
      </c>
      <c r="D846" s="37" t="s">
        <v>35</v>
      </c>
      <c r="E846" s="45" t="s">
        <v>577</v>
      </c>
      <c r="F846" s="38">
        <v>400</v>
      </c>
      <c r="G846" s="29">
        <f t="shared" ref="G846:O846" si="494">+G847</f>
        <v>0</v>
      </c>
      <c r="H846" s="29">
        <f t="shared" si="494"/>
        <v>0</v>
      </c>
      <c r="I846" s="29">
        <f t="shared" si="494"/>
        <v>0</v>
      </c>
      <c r="J846" s="29">
        <f t="shared" si="494"/>
        <v>0</v>
      </c>
      <c r="K846" s="29">
        <f t="shared" si="494"/>
        <v>0</v>
      </c>
      <c r="L846" s="29">
        <f t="shared" si="494"/>
        <v>0</v>
      </c>
      <c r="M846" s="29">
        <f t="shared" si="494"/>
        <v>0</v>
      </c>
      <c r="N846" s="11">
        <f t="shared" si="494"/>
        <v>0</v>
      </c>
      <c r="O846" s="11">
        <f t="shared" si="494"/>
        <v>0</v>
      </c>
    </row>
    <row r="847" spans="1:15" ht="13.6" hidden="1" x14ac:dyDescent="0.25">
      <c r="A847" s="71" t="s">
        <v>274</v>
      </c>
      <c r="B847" s="27">
        <v>700</v>
      </c>
      <c r="C847" s="37" t="s">
        <v>85</v>
      </c>
      <c r="D847" s="37" t="s">
        <v>35</v>
      </c>
      <c r="E847" s="45" t="s">
        <v>577</v>
      </c>
      <c r="F847" s="38">
        <v>410</v>
      </c>
      <c r="G847" s="29">
        <f>+H847+I847</f>
        <v>0</v>
      </c>
      <c r="H847" s="29"/>
      <c r="I847" s="29"/>
      <c r="J847" s="29">
        <f>+K847+L847</f>
        <v>0</v>
      </c>
      <c r="K847" s="29"/>
      <c r="L847" s="29"/>
      <c r="M847" s="29">
        <f>+N847+O847</f>
        <v>0</v>
      </c>
      <c r="N847" s="11"/>
      <c r="O847" s="11"/>
    </row>
    <row r="848" spans="1:15" ht="31.25" hidden="1" x14ac:dyDescent="0.2">
      <c r="A848" s="32" t="s">
        <v>539</v>
      </c>
      <c r="B848" s="10">
        <v>700</v>
      </c>
      <c r="C848" s="33" t="s">
        <v>85</v>
      </c>
      <c r="D848" s="33" t="s">
        <v>35</v>
      </c>
      <c r="E848" s="42" t="s">
        <v>578</v>
      </c>
      <c r="F848" s="31"/>
      <c r="G848" s="18">
        <f t="shared" ref="G848:O849" si="495">+G849</f>
        <v>0</v>
      </c>
      <c r="H848" s="18">
        <f t="shared" si="495"/>
        <v>0</v>
      </c>
      <c r="I848" s="18">
        <f t="shared" si="495"/>
        <v>0</v>
      </c>
      <c r="J848" s="18">
        <f>+J849</f>
        <v>0</v>
      </c>
      <c r="K848" s="18">
        <f t="shared" ref="K848:O848" si="496">+K849</f>
        <v>0</v>
      </c>
      <c r="L848" s="18">
        <f t="shared" si="496"/>
        <v>0</v>
      </c>
      <c r="M848" s="18">
        <f t="shared" si="496"/>
        <v>0</v>
      </c>
      <c r="N848" s="25">
        <f t="shared" si="496"/>
        <v>0</v>
      </c>
      <c r="O848" s="25">
        <f t="shared" si="496"/>
        <v>0</v>
      </c>
    </row>
    <row r="849" spans="1:15" ht="13.6" hidden="1" x14ac:dyDescent="0.25">
      <c r="A849" s="40" t="s">
        <v>39</v>
      </c>
      <c r="B849" s="10">
        <v>700</v>
      </c>
      <c r="C849" s="37" t="s">
        <v>85</v>
      </c>
      <c r="D849" s="37" t="s">
        <v>35</v>
      </c>
      <c r="E849" s="45" t="s">
        <v>578</v>
      </c>
      <c r="F849" s="38">
        <v>200</v>
      </c>
      <c r="G849" s="29">
        <f t="shared" si="495"/>
        <v>0</v>
      </c>
      <c r="H849" s="29">
        <f t="shared" si="495"/>
        <v>0</v>
      </c>
      <c r="I849" s="29">
        <f t="shared" si="495"/>
        <v>0</v>
      </c>
      <c r="J849" s="29">
        <f t="shared" si="495"/>
        <v>0</v>
      </c>
      <c r="K849" s="29">
        <f t="shared" si="495"/>
        <v>0</v>
      </c>
      <c r="L849" s="29">
        <f t="shared" si="495"/>
        <v>0</v>
      </c>
      <c r="M849" s="29">
        <f t="shared" si="495"/>
        <v>0</v>
      </c>
      <c r="N849" s="11">
        <f t="shared" si="495"/>
        <v>0</v>
      </c>
      <c r="O849" s="11">
        <f t="shared" si="495"/>
        <v>0</v>
      </c>
    </row>
    <row r="850" spans="1:15" ht="13.6" hidden="1" x14ac:dyDescent="0.25">
      <c r="A850" s="40" t="s">
        <v>40</v>
      </c>
      <c r="B850" s="10">
        <v>700</v>
      </c>
      <c r="C850" s="37" t="s">
        <v>85</v>
      </c>
      <c r="D850" s="37" t="s">
        <v>35</v>
      </c>
      <c r="E850" s="45" t="s">
        <v>578</v>
      </c>
      <c r="F850" s="38">
        <v>240</v>
      </c>
      <c r="G850" s="29">
        <f>+H850+I850</f>
        <v>0</v>
      </c>
      <c r="H850" s="29"/>
      <c r="I850" s="29"/>
      <c r="J850" s="29">
        <f>+K850+L850</f>
        <v>0</v>
      </c>
      <c r="K850" s="29"/>
      <c r="L850" s="29"/>
      <c r="M850" s="29">
        <f>+N850+O850</f>
        <v>0</v>
      </c>
      <c r="N850" s="11"/>
      <c r="O850" s="11"/>
    </row>
    <row r="851" spans="1:15" ht="38.75" hidden="1" x14ac:dyDescent="0.25">
      <c r="A851" s="30" t="s">
        <v>579</v>
      </c>
      <c r="B851" s="10">
        <v>700</v>
      </c>
      <c r="C851" s="37" t="s">
        <v>85</v>
      </c>
      <c r="D851" s="37" t="s">
        <v>35</v>
      </c>
      <c r="E851" s="45" t="s">
        <v>580</v>
      </c>
      <c r="F851" s="28"/>
      <c r="G851" s="29">
        <f t="shared" ref="G851:O852" si="497">+G852</f>
        <v>0</v>
      </c>
      <c r="H851" s="29">
        <f t="shared" si="497"/>
        <v>0</v>
      </c>
      <c r="I851" s="29">
        <f t="shared" si="497"/>
        <v>0</v>
      </c>
      <c r="J851" s="29">
        <f t="shared" si="497"/>
        <v>0</v>
      </c>
      <c r="K851" s="29">
        <f t="shared" si="497"/>
        <v>0</v>
      </c>
      <c r="L851" s="29">
        <f t="shared" si="497"/>
        <v>0</v>
      </c>
      <c r="M851" s="29">
        <f t="shared" si="497"/>
        <v>0</v>
      </c>
      <c r="N851" s="11">
        <f t="shared" si="497"/>
        <v>0</v>
      </c>
      <c r="O851" s="11">
        <f t="shared" si="497"/>
        <v>0</v>
      </c>
    </row>
    <row r="852" spans="1:15" ht="27.2" hidden="1" x14ac:dyDescent="0.25">
      <c r="A852" s="70" t="s">
        <v>514</v>
      </c>
      <c r="B852" s="10">
        <v>700</v>
      </c>
      <c r="C852" s="37" t="s">
        <v>85</v>
      </c>
      <c r="D852" s="37" t="s">
        <v>35</v>
      </c>
      <c r="E852" s="45" t="s">
        <v>580</v>
      </c>
      <c r="F852" s="28">
        <v>400</v>
      </c>
      <c r="G852" s="29">
        <f t="shared" si="497"/>
        <v>0</v>
      </c>
      <c r="H852" s="29">
        <f t="shared" si="497"/>
        <v>0</v>
      </c>
      <c r="I852" s="29">
        <f t="shared" si="497"/>
        <v>0</v>
      </c>
      <c r="J852" s="29">
        <f t="shared" si="497"/>
        <v>0</v>
      </c>
      <c r="K852" s="29">
        <f t="shared" si="497"/>
        <v>0</v>
      </c>
      <c r="L852" s="29">
        <f t="shared" si="497"/>
        <v>0</v>
      </c>
      <c r="M852" s="29">
        <f t="shared" si="497"/>
        <v>0</v>
      </c>
      <c r="N852" s="11">
        <f t="shared" si="497"/>
        <v>0</v>
      </c>
      <c r="O852" s="11">
        <f t="shared" si="497"/>
        <v>0</v>
      </c>
    </row>
    <row r="853" spans="1:15" ht="13.6" hidden="1" x14ac:dyDescent="0.25">
      <c r="A853" s="71" t="s">
        <v>274</v>
      </c>
      <c r="B853" s="10">
        <v>700</v>
      </c>
      <c r="C853" s="37" t="s">
        <v>85</v>
      </c>
      <c r="D853" s="37" t="s">
        <v>35</v>
      </c>
      <c r="E853" s="45" t="s">
        <v>580</v>
      </c>
      <c r="F853" s="28">
        <v>410</v>
      </c>
      <c r="G853" s="29">
        <f>+H853+I853</f>
        <v>0</v>
      </c>
      <c r="H853" s="29"/>
      <c r="I853" s="29"/>
      <c r="J853" s="29">
        <f>+K853+L853</f>
        <v>0</v>
      </c>
      <c r="K853" s="29"/>
      <c r="L853" s="29"/>
      <c r="M853" s="29">
        <f>+N853+O853</f>
        <v>0</v>
      </c>
      <c r="N853" s="11"/>
      <c r="O853" s="11"/>
    </row>
    <row r="854" spans="1:15" ht="25.85" hidden="1" x14ac:dyDescent="0.2">
      <c r="A854" s="22" t="s">
        <v>581</v>
      </c>
      <c r="B854" s="10">
        <v>700</v>
      </c>
      <c r="C854" s="33" t="s">
        <v>85</v>
      </c>
      <c r="D854" s="33" t="s">
        <v>35</v>
      </c>
      <c r="E854" s="42" t="s">
        <v>582</v>
      </c>
      <c r="F854" s="31"/>
      <c r="G854" s="18">
        <f t="shared" ref="G854:I854" si="498">+G855+G858+G861</f>
        <v>0</v>
      </c>
      <c r="H854" s="18">
        <f t="shared" si="498"/>
        <v>0</v>
      </c>
      <c r="I854" s="18">
        <f t="shared" si="498"/>
        <v>0</v>
      </c>
      <c r="J854" s="18">
        <f t="shared" ref="J854:O854" si="499">+J855+J858+J861</f>
        <v>0</v>
      </c>
      <c r="K854" s="18">
        <f t="shared" si="499"/>
        <v>0</v>
      </c>
      <c r="L854" s="18">
        <f t="shared" si="499"/>
        <v>0</v>
      </c>
      <c r="M854" s="18">
        <f t="shared" si="499"/>
        <v>0</v>
      </c>
      <c r="N854" s="9">
        <f t="shared" si="499"/>
        <v>0</v>
      </c>
      <c r="O854" s="9">
        <f t="shared" si="499"/>
        <v>0</v>
      </c>
    </row>
    <row r="855" spans="1:15" ht="51.65" hidden="1" x14ac:dyDescent="0.2">
      <c r="A855" s="30" t="s">
        <v>583</v>
      </c>
      <c r="B855" s="10">
        <v>700</v>
      </c>
      <c r="C855" s="33" t="s">
        <v>85</v>
      </c>
      <c r="D855" s="33" t="s">
        <v>35</v>
      </c>
      <c r="E855" s="42" t="s">
        <v>584</v>
      </c>
      <c r="F855" s="31"/>
      <c r="G855" s="18">
        <f t="shared" ref="G855:O856" si="500">+G856</f>
        <v>0</v>
      </c>
      <c r="H855" s="18">
        <f t="shared" si="500"/>
        <v>0</v>
      </c>
      <c r="I855" s="18">
        <f t="shared" si="500"/>
        <v>0</v>
      </c>
      <c r="J855" s="18">
        <f t="shared" si="500"/>
        <v>0</v>
      </c>
      <c r="K855" s="18">
        <f t="shared" si="500"/>
        <v>0</v>
      </c>
      <c r="L855" s="18">
        <f t="shared" si="500"/>
        <v>0</v>
      </c>
      <c r="M855" s="18">
        <f t="shared" si="500"/>
        <v>0</v>
      </c>
      <c r="N855" s="9">
        <f t="shared" si="500"/>
        <v>0</v>
      </c>
      <c r="O855" s="9">
        <f t="shared" si="500"/>
        <v>0</v>
      </c>
    </row>
    <row r="856" spans="1:15" ht="13.6" hidden="1" x14ac:dyDescent="0.25">
      <c r="A856" s="40" t="s">
        <v>39</v>
      </c>
      <c r="B856" s="10">
        <v>700</v>
      </c>
      <c r="C856" s="37" t="s">
        <v>85</v>
      </c>
      <c r="D856" s="37" t="s">
        <v>35</v>
      </c>
      <c r="E856" s="45" t="s">
        <v>584</v>
      </c>
      <c r="F856" s="38">
        <v>200</v>
      </c>
      <c r="G856" s="29">
        <f t="shared" si="500"/>
        <v>0</v>
      </c>
      <c r="H856" s="29">
        <f t="shared" si="500"/>
        <v>0</v>
      </c>
      <c r="I856" s="29">
        <f t="shared" si="500"/>
        <v>0</v>
      </c>
      <c r="J856" s="29">
        <f t="shared" si="500"/>
        <v>0</v>
      </c>
      <c r="K856" s="29">
        <f t="shared" si="500"/>
        <v>0</v>
      </c>
      <c r="L856" s="29">
        <f t="shared" si="500"/>
        <v>0</v>
      </c>
      <c r="M856" s="29">
        <f t="shared" si="500"/>
        <v>0</v>
      </c>
      <c r="N856" s="11">
        <f t="shared" si="500"/>
        <v>0</v>
      </c>
      <c r="O856" s="11">
        <f t="shared" si="500"/>
        <v>0</v>
      </c>
    </row>
    <row r="857" spans="1:15" ht="13.6" hidden="1" x14ac:dyDescent="0.25">
      <c r="A857" s="40" t="s">
        <v>327</v>
      </c>
      <c r="B857" s="10">
        <v>700</v>
      </c>
      <c r="C857" s="37" t="s">
        <v>85</v>
      </c>
      <c r="D857" s="37" t="s">
        <v>35</v>
      </c>
      <c r="E857" s="45" t="s">
        <v>584</v>
      </c>
      <c r="F857" s="38">
        <v>240</v>
      </c>
      <c r="G857" s="29">
        <f>+H857+I857</f>
        <v>0</v>
      </c>
      <c r="H857" s="29"/>
      <c r="I857" s="29"/>
      <c r="J857" s="29">
        <f>+K857+L857</f>
        <v>0</v>
      </c>
      <c r="K857" s="29"/>
      <c r="L857" s="29"/>
      <c r="M857" s="29">
        <f>+N857+O857</f>
        <v>0</v>
      </c>
      <c r="N857" s="11"/>
      <c r="O857" s="11"/>
    </row>
    <row r="858" spans="1:15" ht="63" hidden="1" customHeight="1" x14ac:dyDescent="0.2">
      <c r="A858" s="56" t="s">
        <v>585</v>
      </c>
      <c r="B858" s="10">
        <v>700</v>
      </c>
      <c r="C858" s="33" t="s">
        <v>85</v>
      </c>
      <c r="D858" s="33" t="s">
        <v>35</v>
      </c>
      <c r="E858" s="42" t="s">
        <v>586</v>
      </c>
      <c r="F858" s="31"/>
      <c r="G858" s="18">
        <f t="shared" ref="G858:O859" si="501">+G859</f>
        <v>0</v>
      </c>
      <c r="H858" s="18">
        <f t="shared" si="501"/>
        <v>0</v>
      </c>
      <c r="I858" s="18">
        <f t="shared" si="501"/>
        <v>0</v>
      </c>
      <c r="J858" s="18">
        <f t="shared" si="501"/>
        <v>0</v>
      </c>
      <c r="K858" s="18">
        <f t="shared" si="501"/>
        <v>0</v>
      </c>
      <c r="L858" s="18">
        <f t="shared" si="501"/>
        <v>0</v>
      </c>
      <c r="M858" s="18">
        <f t="shared" si="501"/>
        <v>0</v>
      </c>
      <c r="N858" s="9">
        <f t="shared" si="501"/>
        <v>0</v>
      </c>
      <c r="O858" s="9">
        <f t="shared" si="501"/>
        <v>0</v>
      </c>
    </row>
    <row r="859" spans="1:15" ht="13.6" hidden="1" x14ac:dyDescent="0.25">
      <c r="A859" s="40" t="s">
        <v>39</v>
      </c>
      <c r="B859" s="10">
        <v>700</v>
      </c>
      <c r="C859" s="37" t="s">
        <v>85</v>
      </c>
      <c r="D859" s="37" t="s">
        <v>35</v>
      </c>
      <c r="E859" s="45" t="s">
        <v>586</v>
      </c>
      <c r="F859" s="38">
        <v>200</v>
      </c>
      <c r="G859" s="29">
        <f t="shared" si="501"/>
        <v>0</v>
      </c>
      <c r="H859" s="29">
        <f t="shared" si="501"/>
        <v>0</v>
      </c>
      <c r="I859" s="29">
        <f t="shared" si="501"/>
        <v>0</v>
      </c>
      <c r="J859" s="29">
        <f t="shared" si="501"/>
        <v>0</v>
      </c>
      <c r="K859" s="29">
        <f t="shared" si="501"/>
        <v>0</v>
      </c>
      <c r="L859" s="29">
        <f t="shared" si="501"/>
        <v>0</v>
      </c>
      <c r="M859" s="29">
        <f t="shared" si="501"/>
        <v>0</v>
      </c>
      <c r="N859" s="11">
        <f t="shared" si="501"/>
        <v>0</v>
      </c>
      <c r="O859" s="11">
        <f t="shared" si="501"/>
        <v>0</v>
      </c>
    </row>
    <row r="860" spans="1:15" ht="13.6" hidden="1" x14ac:dyDescent="0.25">
      <c r="A860" s="40" t="s">
        <v>40</v>
      </c>
      <c r="B860" s="10">
        <v>700</v>
      </c>
      <c r="C860" s="37" t="s">
        <v>85</v>
      </c>
      <c r="D860" s="37" t="s">
        <v>35</v>
      </c>
      <c r="E860" s="45" t="s">
        <v>586</v>
      </c>
      <c r="F860" s="38">
        <v>240</v>
      </c>
      <c r="G860" s="29">
        <f>+H860+I860</f>
        <v>0</v>
      </c>
      <c r="H860" s="29"/>
      <c r="I860" s="29"/>
      <c r="J860" s="29">
        <f>+K860+L860</f>
        <v>0</v>
      </c>
      <c r="K860" s="29"/>
      <c r="L860" s="29"/>
      <c r="M860" s="29">
        <f>+N860+O860</f>
        <v>0</v>
      </c>
      <c r="N860" s="11"/>
      <c r="O860" s="11"/>
    </row>
    <row r="861" spans="1:15" ht="38.75" hidden="1" x14ac:dyDescent="0.25">
      <c r="A861" s="30" t="s">
        <v>579</v>
      </c>
      <c r="B861" s="10">
        <v>700</v>
      </c>
      <c r="C861" s="37" t="s">
        <v>85</v>
      </c>
      <c r="D861" s="37" t="s">
        <v>35</v>
      </c>
      <c r="E861" s="45" t="s">
        <v>587</v>
      </c>
      <c r="F861" s="28"/>
      <c r="G861" s="29">
        <f t="shared" ref="G861:O862" si="502">+G862</f>
        <v>0</v>
      </c>
      <c r="H861" s="29">
        <f t="shared" si="502"/>
        <v>0</v>
      </c>
      <c r="I861" s="29">
        <f t="shared" si="502"/>
        <v>0</v>
      </c>
      <c r="J861" s="29">
        <f t="shared" si="502"/>
        <v>0</v>
      </c>
      <c r="K861" s="29">
        <f t="shared" si="502"/>
        <v>0</v>
      </c>
      <c r="L861" s="29">
        <f t="shared" si="502"/>
        <v>0</v>
      </c>
      <c r="M861" s="29">
        <f t="shared" si="502"/>
        <v>0</v>
      </c>
      <c r="N861" s="39">
        <f t="shared" si="502"/>
        <v>0</v>
      </c>
      <c r="O861" s="39">
        <f t="shared" si="502"/>
        <v>0</v>
      </c>
    </row>
    <row r="862" spans="1:15" ht="13.6" hidden="1" x14ac:dyDescent="0.25">
      <c r="A862" s="40" t="s">
        <v>39</v>
      </c>
      <c r="B862" s="10">
        <v>700</v>
      </c>
      <c r="C862" s="37" t="s">
        <v>85</v>
      </c>
      <c r="D862" s="37" t="s">
        <v>35</v>
      </c>
      <c r="E862" s="45" t="s">
        <v>587</v>
      </c>
      <c r="F862" s="28">
        <v>200</v>
      </c>
      <c r="G862" s="29">
        <f t="shared" si="502"/>
        <v>0</v>
      </c>
      <c r="H862" s="29">
        <f t="shared" si="502"/>
        <v>0</v>
      </c>
      <c r="I862" s="29">
        <f t="shared" si="502"/>
        <v>0</v>
      </c>
      <c r="J862" s="29">
        <f t="shared" si="502"/>
        <v>0</v>
      </c>
      <c r="K862" s="29">
        <f t="shared" si="502"/>
        <v>0</v>
      </c>
      <c r="L862" s="29">
        <f t="shared" si="502"/>
        <v>0</v>
      </c>
      <c r="M862" s="29">
        <f t="shared" si="502"/>
        <v>0</v>
      </c>
      <c r="N862" s="39">
        <f t="shared" si="502"/>
        <v>0</v>
      </c>
      <c r="O862" s="39">
        <f t="shared" si="502"/>
        <v>0</v>
      </c>
    </row>
    <row r="863" spans="1:15" ht="13.6" hidden="1" x14ac:dyDescent="0.25">
      <c r="A863" s="40" t="s">
        <v>40</v>
      </c>
      <c r="B863" s="10">
        <v>700</v>
      </c>
      <c r="C863" s="37" t="s">
        <v>85</v>
      </c>
      <c r="D863" s="37" t="s">
        <v>35</v>
      </c>
      <c r="E863" s="45" t="s">
        <v>587</v>
      </c>
      <c r="F863" s="28">
        <v>240</v>
      </c>
      <c r="G863" s="29">
        <f>+H863+I863</f>
        <v>0</v>
      </c>
      <c r="H863" s="29"/>
      <c r="I863" s="29"/>
      <c r="J863" s="29">
        <f>+K863+L863</f>
        <v>0</v>
      </c>
      <c r="K863" s="29"/>
      <c r="L863" s="29"/>
      <c r="M863" s="29">
        <f>+N863+O863</f>
        <v>0</v>
      </c>
      <c r="N863" s="39"/>
      <c r="O863" s="39"/>
    </row>
    <row r="864" spans="1:15" x14ac:dyDescent="0.2">
      <c r="A864" s="35" t="s">
        <v>588</v>
      </c>
      <c r="B864" s="10">
        <v>700</v>
      </c>
      <c r="C864" s="33" t="s">
        <v>85</v>
      </c>
      <c r="D864" s="33" t="s">
        <v>161</v>
      </c>
      <c r="E864" s="10"/>
      <c r="F864" s="31"/>
      <c r="G864" s="18">
        <f>+G865+G892+G1015+G988</f>
        <v>1808234.2098999999</v>
      </c>
      <c r="H864" s="18">
        <f t="shared" ref="H864:O864" si="503">+H865+H892+H1015+H988</f>
        <v>610069.90989999997</v>
      </c>
      <c r="I864" s="18">
        <f t="shared" si="503"/>
        <v>1198164.3</v>
      </c>
      <c r="J864" s="18">
        <f t="shared" si="503"/>
        <v>1682255.9108800001</v>
      </c>
      <c r="K864" s="18">
        <f t="shared" si="503"/>
        <v>382393.01087999996</v>
      </c>
      <c r="L864" s="18">
        <f t="shared" si="503"/>
        <v>1299862.8999999999</v>
      </c>
      <c r="M864" s="18">
        <f t="shared" si="503"/>
        <v>1774331.44435</v>
      </c>
      <c r="N864" s="25">
        <f t="shared" si="503"/>
        <v>399426.64435000002</v>
      </c>
      <c r="O864" s="25">
        <f t="shared" si="503"/>
        <v>1374904.7999999998</v>
      </c>
    </row>
    <row r="865" spans="1:15" hidden="1" x14ac:dyDescent="0.2">
      <c r="A865" s="14" t="s">
        <v>589</v>
      </c>
      <c r="B865" s="10">
        <v>700</v>
      </c>
      <c r="C865" s="33" t="s">
        <v>85</v>
      </c>
      <c r="D865" s="33" t="s">
        <v>161</v>
      </c>
      <c r="E865" s="10" t="s">
        <v>590</v>
      </c>
      <c r="F865" s="31"/>
      <c r="G865" s="18">
        <f t="shared" ref="G865:I865" si="504">+G866+G887</f>
        <v>0</v>
      </c>
      <c r="H865" s="18">
        <f t="shared" si="504"/>
        <v>0</v>
      </c>
      <c r="I865" s="18">
        <f t="shared" si="504"/>
        <v>0</v>
      </c>
      <c r="J865" s="18">
        <f t="shared" ref="J865:O865" si="505">+J866+J887</f>
        <v>0</v>
      </c>
      <c r="K865" s="18">
        <f t="shared" si="505"/>
        <v>0</v>
      </c>
      <c r="L865" s="18">
        <f t="shared" si="505"/>
        <v>0</v>
      </c>
      <c r="M865" s="18">
        <f t="shared" si="505"/>
        <v>0</v>
      </c>
      <c r="N865" s="25">
        <f t="shared" si="505"/>
        <v>0</v>
      </c>
      <c r="O865" s="25">
        <f t="shared" si="505"/>
        <v>0</v>
      </c>
    </row>
    <row r="866" spans="1:15" hidden="1" x14ac:dyDescent="0.2">
      <c r="A866" s="22" t="s">
        <v>591</v>
      </c>
      <c r="B866" s="10">
        <v>700</v>
      </c>
      <c r="C866" s="33" t="s">
        <v>85</v>
      </c>
      <c r="D866" s="33" t="s">
        <v>161</v>
      </c>
      <c r="E866" s="10" t="s">
        <v>592</v>
      </c>
      <c r="F866" s="31"/>
      <c r="G866" s="18">
        <f t="shared" ref="G866:O866" si="506">+G867</f>
        <v>0</v>
      </c>
      <c r="H866" s="18">
        <f t="shared" si="506"/>
        <v>0</v>
      </c>
      <c r="I866" s="18">
        <f t="shared" si="506"/>
        <v>0</v>
      </c>
      <c r="J866" s="18">
        <f t="shared" si="506"/>
        <v>0</v>
      </c>
      <c r="K866" s="18">
        <f t="shared" si="506"/>
        <v>0</v>
      </c>
      <c r="L866" s="18">
        <f t="shared" si="506"/>
        <v>0</v>
      </c>
      <c r="M866" s="18">
        <f t="shared" si="506"/>
        <v>0</v>
      </c>
      <c r="N866" s="25">
        <f t="shared" si="506"/>
        <v>0</v>
      </c>
      <c r="O866" s="25">
        <f t="shared" si="506"/>
        <v>0</v>
      </c>
    </row>
    <row r="867" spans="1:15" hidden="1" x14ac:dyDescent="0.2">
      <c r="A867" s="22" t="s">
        <v>593</v>
      </c>
      <c r="B867" s="10">
        <v>700</v>
      </c>
      <c r="C867" s="33" t="s">
        <v>85</v>
      </c>
      <c r="D867" s="33" t="s">
        <v>161</v>
      </c>
      <c r="E867" s="10" t="s">
        <v>594</v>
      </c>
      <c r="F867" s="31"/>
      <c r="G867" s="18">
        <f t="shared" ref="G867:I867" si="507">+G868+G871</f>
        <v>0</v>
      </c>
      <c r="H867" s="18">
        <f t="shared" si="507"/>
        <v>0</v>
      </c>
      <c r="I867" s="18">
        <f t="shared" si="507"/>
        <v>0</v>
      </c>
      <c r="J867" s="18">
        <f t="shared" ref="J867:O867" si="508">+J868+J871</f>
        <v>0</v>
      </c>
      <c r="K867" s="18">
        <f t="shared" si="508"/>
        <v>0</v>
      </c>
      <c r="L867" s="18">
        <f t="shared" si="508"/>
        <v>0</v>
      </c>
      <c r="M867" s="18">
        <f t="shared" si="508"/>
        <v>0</v>
      </c>
      <c r="N867" s="25">
        <f t="shared" si="508"/>
        <v>0</v>
      </c>
      <c r="O867" s="25">
        <f t="shared" si="508"/>
        <v>0</v>
      </c>
    </row>
    <row r="868" spans="1:15" ht="38.75" hidden="1" x14ac:dyDescent="0.2">
      <c r="A868" s="22" t="s">
        <v>595</v>
      </c>
      <c r="B868" s="10">
        <v>700</v>
      </c>
      <c r="C868" s="33" t="s">
        <v>85</v>
      </c>
      <c r="D868" s="33" t="s">
        <v>161</v>
      </c>
      <c r="E868" s="10" t="s">
        <v>596</v>
      </c>
      <c r="F868" s="31"/>
      <c r="G868" s="18">
        <f t="shared" ref="G868:O869" si="509">+G869</f>
        <v>0</v>
      </c>
      <c r="H868" s="18">
        <f t="shared" si="509"/>
        <v>0</v>
      </c>
      <c r="I868" s="18">
        <f t="shared" si="509"/>
        <v>0</v>
      </c>
      <c r="J868" s="18">
        <f t="shared" si="509"/>
        <v>0</v>
      </c>
      <c r="K868" s="18">
        <f t="shared" si="509"/>
        <v>0</v>
      </c>
      <c r="L868" s="18">
        <f t="shared" si="509"/>
        <v>0</v>
      </c>
      <c r="M868" s="18">
        <f t="shared" si="509"/>
        <v>0</v>
      </c>
      <c r="N868" s="25">
        <f t="shared" si="509"/>
        <v>0</v>
      </c>
      <c r="O868" s="25">
        <f t="shared" si="509"/>
        <v>0</v>
      </c>
    </row>
    <row r="869" spans="1:15" ht="13.6" hidden="1" x14ac:dyDescent="0.25">
      <c r="A869" s="40" t="s">
        <v>39</v>
      </c>
      <c r="B869" s="27">
        <v>700</v>
      </c>
      <c r="C869" s="37" t="s">
        <v>85</v>
      </c>
      <c r="D869" s="37" t="s">
        <v>161</v>
      </c>
      <c r="E869" s="27" t="s">
        <v>596</v>
      </c>
      <c r="F869" s="28">
        <v>200</v>
      </c>
      <c r="G869" s="29">
        <f t="shared" si="509"/>
        <v>0</v>
      </c>
      <c r="H869" s="29">
        <f t="shared" si="509"/>
        <v>0</v>
      </c>
      <c r="I869" s="29">
        <f t="shared" si="509"/>
        <v>0</v>
      </c>
      <c r="J869" s="29">
        <f t="shared" si="509"/>
        <v>0</v>
      </c>
      <c r="K869" s="29">
        <f t="shared" si="509"/>
        <v>0</v>
      </c>
      <c r="L869" s="29">
        <f t="shared" si="509"/>
        <v>0</v>
      </c>
      <c r="M869" s="29">
        <f t="shared" si="509"/>
        <v>0</v>
      </c>
      <c r="N869" s="39">
        <f t="shared" si="509"/>
        <v>0</v>
      </c>
      <c r="O869" s="39">
        <f t="shared" si="509"/>
        <v>0</v>
      </c>
    </row>
    <row r="870" spans="1:15" ht="13.6" hidden="1" x14ac:dyDescent="0.25">
      <c r="A870" s="40" t="s">
        <v>40</v>
      </c>
      <c r="B870" s="27">
        <v>700</v>
      </c>
      <c r="C870" s="37" t="s">
        <v>85</v>
      </c>
      <c r="D870" s="37" t="s">
        <v>161</v>
      </c>
      <c r="E870" s="27" t="s">
        <v>596</v>
      </c>
      <c r="F870" s="28">
        <v>240</v>
      </c>
      <c r="G870" s="29">
        <f>+H870+I870</f>
        <v>0</v>
      </c>
      <c r="H870" s="29"/>
      <c r="I870" s="29"/>
      <c r="J870" s="29">
        <f>+K870+L870</f>
        <v>0</v>
      </c>
      <c r="K870" s="29"/>
      <c r="L870" s="29"/>
      <c r="M870" s="29">
        <f>+N870+O870</f>
        <v>0</v>
      </c>
      <c r="N870" s="39"/>
      <c r="O870" s="39"/>
    </row>
    <row r="871" spans="1:15" ht="25.85" hidden="1" x14ac:dyDescent="0.2">
      <c r="A871" s="22" t="s">
        <v>597</v>
      </c>
      <c r="B871" s="10">
        <v>700</v>
      </c>
      <c r="C871" s="33" t="s">
        <v>85</v>
      </c>
      <c r="D871" s="33" t="s">
        <v>161</v>
      </c>
      <c r="E871" s="10" t="s">
        <v>598</v>
      </c>
      <c r="F871" s="31"/>
      <c r="G871" s="18">
        <f t="shared" ref="G871:O872" si="510">+G872</f>
        <v>0</v>
      </c>
      <c r="H871" s="18">
        <f t="shared" si="510"/>
        <v>0</v>
      </c>
      <c r="I871" s="18">
        <f t="shared" si="510"/>
        <v>0</v>
      </c>
      <c r="J871" s="18">
        <f t="shared" si="510"/>
        <v>0</v>
      </c>
      <c r="K871" s="18">
        <f t="shared" si="510"/>
        <v>0</v>
      </c>
      <c r="L871" s="18">
        <f t="shared" si="510"/>
        <v>0</v>
      </c>
      <c r="M871" s="18">
        <f t="shared" si="510"/>
        <v>0</v>
      </c>
      <c r="N871" s="25">
        <f t="shared" si="510"/>
        <v>0</v>
      </c>
      <c r="O871" s="25">
        <f t="shared" si="510"/>
        <v>0</v>
      </c>
    </row>
    <row r="872" spans="1:15" ht="13.6" hidden="1" x14ac:dyDescent="0.25">
      <c r="A872" s="40" t="s">
        <v>39</v>
      </c>
      <c r="B872" s="27">
        <v>700</v>
      </c>
      <c r="C872" s="37" t="s">
        <v>85</v>
      </c>
      <c r="D872" s="37" t="s">
        <v>161</v>
      </c>
      <c r="E872" s="27" t="s">
        <v>598</v>
      </c>
      <c r="F872" s="28">
        <v>200</v>
      </c>
      <c r="G872" s="29">
        <f t="shared" si="510"/>
        <v>0</v>
      </c>
      <c r="H872" s="29">
        <f t="shared" si="510"/>
        <v>0</v>
      </c>
      <c r="I872" s="29">
        <f t="shared" si="510"/>
        <v>0</v>
      </c>
      <c r="J872" s="29">
        <f t="shared" si="510"/>
        <v>0</v>
      </c>
      <c r="K872" s="29">
        <f t="shared" si="510"/>
        <v>0</v>
      </c>
      <c r="L872" s="29">
        <f t="shared" si="510"/>
        <v>0</v>
      </c>
      <c r="M872" s="29">
        <f t="shared" si="510"/>
        <v>0</v>
      </c>
      <c r="N872" s="39">
        <f t="shared" si="510"/>
        <v>0</v>
      </c>
      <c r="O872" s="39">
        <f t="shared" si="510"/>
        <v>0</v>
      </c>
    </row>
    <row r="873" spans="1:15" ht="13.6" hidden="1" x14ac:dyDescent="0.25">
      <c r="A873" s="40" t="s">
        <v>40</v>
      </c>
      <c r="B873" s="27">
        <v>700</v>
      </c>
      <c r="C873" s="37" t="s">
        <v>85</v>
      </c>
      <c r="D873" s="37" t="s">
        <v>161</v>
      </c>
      <c r="E873" s="27" t="s">
        <v>598</v>
      </c>
      <c r="F873" s="28">
        <v>240</v>
      </c>
      <c r="G873" s="29">
        <f>+H873+I873</f>
        <v>0</v>
      </c>
      <c r="H873" s="29"/>
      <c r="I873" s="29"/>
      <c r="J873" s="29">
        <f>+K873+L873</f>
        <v>0</v>
      </c>
      <c r="K873" s="29"/>
      <c r="L873" s="29"/>
      <c r="M873" s="29">
        <f>+N873+O873</f>
        <v>0</v>
      </c>
      <c r="N873" s="39"/>
      <c r="O873" s="39"/>
    </row>
    <row r="874" spans="1:15" ht="25.85" hidden="1" x14ac:dyDescent="0.2">
      <c r="A874" s="14" t="s">
        <v>599</v>
      </c>
      <c r="B874" s="10">
        <v>700</v>
      </c>
      <c r="C874" s="33" t="s">
        <v>85</v>
      </c>
      <c r="D874" s="33" t="s">
        <v>161</v>
      </c>
      <c r="E874" s="9" t="s">
        <v>600</v>
      </c>
      <c r="F874" s="36"/>
      <c r="G874" s="18">
        <f t="shared" ref="G874:I874" si="511">+G875+G878+G881+G884</f>
        <v>0</v>
      </c>
      <c r="H874" s="18">
        <f t="shared" si="511"/>
        <v>0</v>
      </c>
      <c r="I874" s="18">
        <f t="shared" si="511"/>
        <v>0</v>
      </c>
      <c r="J874" s="18">
        <f t="shared" ref="J874:O874" si="512">+J875+J878+J881+J884</f>
        <v>0</v>
      </c>
      <c r="K874" s="18">
        <f t="shared" si="512"/>
        <v>0</v>
      </c>
      <c r="L874" s="18">
        <f t="shared" si="512"/>
        <v>0</v>
      </c>
      <c r="M874" s="18">
        <f t="shared" si="512"/>
        <v>0</v>
      </c>
      <c r="N874" s="25">
        <f t="shared" si="512"/>
        <v>0</v>
      </c>
      <c r="O874" s="25">
        <f t="shared" si="512"/>
        <v>0</v>
      </c>
    </row>
    <row r="875" spans="1:15" ht="54" hidden="1" customHeight="1" x14ac:dyDescent="0.25">
      <c r="A875" s="30" t="s">
        <v>601</v>
      </c>
      <c r="B875" s="10">
        <v>700</v>
      </c>
      <c r="C875" s="37" t="s">
        <v>85</v>
      </c>
      <c r="D875" s="37" t="s">
        <v>161</v>
      </c>
      <c r="E875" s="9" t="s">
        <v>602</v>
      </c>
      <c r="F875" s="36"/>
      <c r="G875" s="18">
        <f t="shared" ref="G875:O876" si="513">+G876</f>
        <v>0</v>
      </c>
      <c r="H875" s="18">
        <f t="shared" si="513"/>
        <v>0</v>
      </c>
      <c r="I875" s="18">
        <f t="shared" si="513"/>
        <v>0</v>
      </c>
      <c r="J875" s="18">
        <f t="shared" si="513"/>
        <v>0</v>
      </c>
      <c r="K875" s="18">
        <f t="shared" si="513"/>
        <v>0</v>
      </c>
      <c r="L875" s="18">
        <f t="shared" si="513"/>
        <v>0</v>
      </c>
      <c r="M875" s="18">
        <f t="shared" si="513"/>
        <v>0</v>
      </c>
      <c r="N875" s="25">
        <f t="shared" si="513"/>
        <v>0</v>
      </c>
      <c r="O875" s="25">
        <f t="shared" si="513"/>
        <v>0</v>
      </c>
    </row>
    <row r="876" spans="1:15" ht="13.6" hidden="1" x14ac:dyDescent="0.25">
      <c r="A876" s="40" t="s">
        <v>39</v>
      </c>
      <c r="B876" s="10">
        <v>700</v>
      </c>
      <c r="C876" s="37" t="s">
        <v>85</v>
      </c>
      <c r="D876" s="37" t="s">
        <v>161</v>
      </c>
      <c r="E876" s="11" t="s">
        <v>602</v>
      </c>
      <c r="F876" s="28">
        <v>200</v>
      </c>
      <c r="G876" s="29">
        <f t="shared" si="513"/>
        <v>0</v>
      </c>
      <c r="H876" s="29">
        <f t="shared" si="513"/>
        <v>0</v>
      </c>
      <c r="I876" s="29">
        <f t="shared" si="513"/>
        <v>0</v>
      </c>
      <c r="J876" s="29">
        <f t="shared" si="513"/>
        <v>0</v>
      </c>
      <c r="K876" s="29">
        <f t="shared" si="513"/>
        <v>0</v>
      </c>
      <c r="L876" s="29">
        <f t="shared" si="513"/>
        <v>0</v>
      </c>
      <c r="M876" s="29">
        <f t="shared" si="513"/>
        <v>0</v>
      </c>
      <c r="N876" s="39">
        <f t="shared" si="513"/>
        <v>0</v>
      </c>
      <c r="O876" s="39">
        <f t="shared" si="513"/>
        <v>0</v>
      </c>
    </row>
    <row r="877" spans="1:15" ht="13.6" hidden="1" x14ac:dyDescent="0.25">
      <c r="A877" s="40" t="s">
        <v>40</v>
      </c>
      <c r="B877" s="10">
        <v>700</v>
      </c>
      <c r="C877" s="37" t="s">
        <v>85</v>
      </c>
      <c r="D877" s="37" t="s">
        <v>161</v>
      </c>
      <c r="E877" s="11" t="s">
        <v>602</v>
      </c>
      <c r="F877" s="28">
        <v>240</v>
      </c>
      <c r="G877" s="29">
        <f>+H877+I877</f>
        <v>0</v>
      </c>
      <c r="H877" s="29"/>
      <c r="I877" s="29"/>
      <c r="J877" s="29">
        <f>+K877+L877</f>
        <v>0</v>
      </c>
      <c r="K877" s="29"/>
      <c r="L877" s="29"/>
      <c r="M877" s="29">
        <f>+N877+O877</f>
        <v>0</v>
      </c>
      <c r="N877" s="39"/>
      <c r="O877" s="39"/>
    </row>
    <row r="878" spans="1:15" ht="62.5" hidden="1" customHeight="1" x14ac:dyDescent="0.2">
      <c r="A878" s="30" t="s">
        <v>603</v>
      </c>
      <c r="B878" s="10">
        <v>700</v>
      </c>
      <c r="C878" s="33" t="s">
        <v>85</v>
      </c>
      <c r="D878" s="33" t="s">
        <v>161</v>
      </c>
      <c r="E878" s="9" t="s">
        <v>604</v>
      </c>
      <c r="F878" s="31"/>
      <c r="G878" s="18">
        <f t="shared" ref="G878:O879" si="514">+G879</f>
        <v>0</v>
      </c>
      <c r="H878" s="18">
        <f t="shared" si="514"/>
        <v>0</v>
      </c>
      <c r="I878" s="18">
        <f t="shared" si="514"/>
        <v>0</v>
      </c>
      <c r="J878" s="18">
        <f t="shared" si="514"/>
        <v>0</v>
      </c>
      <c r="K878" s="18">
        <f t="shared" si="514"/>
        <v>0</v>
      </c>
      <c r="L878" s="18">
        <f t="shared" si="514"/>
        <v>0</v>
      </c>
      <c r="M878" s="18">
        <f t="shared" si="514"/>
        <v>0</v>
      </c>
      <c r="N878" s="25">
        <f t="shared" si="514"/>
        <v>0</v>
      </c>
      <c r="O878" s="25">
        <f t="shared" si="514"/>
        <v>0</v>
      </c>
    </row>
    <row r="879" spans="1:15" ht="13.6" hidden="1" x14ac:dyDescent="0.25">
      <c r="A879" s="40" t="s">
        <v>39</v>
      </c>
      <c r="B879" s="10">
        <v>700</v>
      </c>
      <c r="C879" s="37" t="s">
        <v>85</v>
      </c>
      <c r="D879" s="37" t="s">
        <v>161</v>
      </c>
      <c r="E879" s="11" t="s">
        <v>604</v>
      </c>
      <c r="F879" s="28">
        <v>200</v>
      </c>
      <c r="G879" s="29">
        <f t="shared" si="514"/>
        <v>0</v>
      </c>
      <c r="H879" s="29">
        <f t="shared" si="514"/>
        <v>0</v>
      </c>
      <c r="I879" s="29">
        <f t="shared" si="514"/>
        <v>0</v>
      </c>
      <c r="J879" s="29">
        <f t="shared" si="514"/>
        <v>0</v>
      </c>
      <c r="K879" s="29">
        <f t="shared" si="514"/>
        <v>0</v>
      </c>
      <c r="L879" s="29">
        <f t="shared" si="514"/>
        <v>0</v>
      </c>
      <c r="M879" s="29">
        <f t="shared" si="514"/>
        <v>0</v>
      </c>
      <c r="N879" s="39">
        <f t="shared" si="514"/>
        <v>0</v>
      </c>
      <c r="O879" s="39">
        <f t="shared" si="514"/>
        <v>0</v>
      </c>
    </row>
    <row r="880" spans="1:15" ht="13.6" hidden="1" x14ac:dyDescent="0.25">
      <c r="A880" s="40" t="s">
        <v>40</v>
      </c>
      <c r="B880" s="10">
        <v>700</v>
      </c>
      <c r="C880" s="37" t="s">
        <v>85</v>
      </c>
      <c r="D880" s="37" t="s">
        <v>161</v>
      </c>
      <c r="E880" s="11" t="s">
        <v>604</v>
      </c>
      <c r="F880" s="28">
        <v>240</v>
      </c>
      <c r="G880" s="29">
        <f>+H880+I880</f>
        <v>0</v>
      </c>
      <c r="H880" s="29"/>
      <c r="I880" s="29"/>
      <c r="J880" s="29">
        <f>+K880+L880</f>
        <v>0</v>
      </c>
      <c r="K880" s="29">
        <f>60.6-60.6</f>
        <v>0</v>
      </c>
      <c r="L880" s="29"/>
      <c r="M880" s="29">
        <f>+N880+O880</f>
        <v>0</v>
      </c>
      <c r="N880" s="39">
        <f>60.6-60.6</f>
        <v>0</v>
      </c>
      <c r="O880" s="39"/>
    </row>
    <row r="881" spans="1:15" ht="39.25" hidden="1" customHeight="1" x14ac:dyDescent="0.2">
      <c r="A881" s="68" t="s">
        <v>605</v>
      </c>
      <c r="B881" s="10">
        <v>700</v>
      </c>
      <c r="C881" s="33" t="s">
        <v>85</v>
      </c>
      <c r="D881" s="33" t="s">
        <v>161</v>
      </c>
      <c r="E881" s="9" t="s">
        <v>606</v>
      </c>
      <c r="F881" s="31"/>
      <c r="G881" s="18">
        <f t="shared" ref="G881:O882" si="515">+G882</f>
        <v>0</v>
      </c>
      <c r="H881" s="18">
        <f t="shared" si="515"/>
        <v>0</v>
      </c>
      <c r="I881" s="18">
        <f t="shared" si="515"/>
        <v>0</v>
      </c>
      <c r="J881" s="18">
        <f t="shared" si="515"/>
        <v>0</v>
      </c>
      <c r="K881" s="18">
        <f t="shared" si="515"/>
        <v>0</v>
      </c>
      <c r="L881" s="18">
        <f t="shared" si="515"/>
        <v>0</v>
      </c>
      <c r="M881" s="18">
        <f t="shared" si="515"/>
        <v>0</v>
      </c>
      <c r="N881" s="25">
        <f t="shared" si="515"/>
        <v>0</v>
      </c>
      <c r="O881" s="25">
        <f t="shared" si="515"/>
        <v>0</v>
      </c>
    </row>
    <row r="882" spans="1:15" ht="13.6" hidden="1" x14ac:dyDescent="0.25">
      <c r="A882" s="40" t="s">
        <v>39</v>
      </c>
      <c r="B882" s="27">
        <v>700</v>
      </c>
      <c r="C882" s="37" t="s">
        <v>85</v>
      </c>
      <c r="D882" s="37" t="s">
        <v>161</v>
      </c>
      <c r="E882" s="11" t="s">
        <v>606</v>
      </c>
      <c r="F882" s="28">
        <v>200</v>
      </c>
      <c r="G882" s="29">
        <f t="shared" si="515"/>
        <v>0</v>
      </c>
      <c r="H882" s="29">
        <f t="shared" si="515"/>
        <v>0</v>
      </c>
      <c r="I882" s="29">
        <f t="shared" si="515"/>
        <v>0</v>
      </c>
      <c r="J882" s="29">
        <f t="shared" si="515"/>
        <v>0</v>
      </c>
      <c r="K882" s="29">
        <f t="shared" si="515"/>
        <v>0</v>
      </c>
      <c r="L882" s="29">
        <f t="shared" si="515"/>
        <v>0</v>
      </c>
      <c r="M882" s="29">
        <f t="shared" si="515"/>
        <v>0</v>
      </c>
      <c r="N882" s="39">
        <f t="shared" si="515"/>
        <v>0</v>
      </c>
      <c r="O882" s="39">
        <f t="shared" si="515"/>
        <v>0</v>
      </c>
    </row>
    <row r="883" spans="1:15" ht="13.6" hidden="1" x14ac:dyDescent="0.25">
      <c r="A883" s="40" t="s">
        <v>40</v>
      </c>
      <c r="B883" s="27">
        <v>700</v>
      </c>
      <c r="C883" s="37" t="s">
        <v>85</v>
      </c>
      <c r="D883" s="37" t="s">
        <v>161</v>
      </c>
      <c r="E883" s="11" t="s">
        <v>606</v>
      </c>
      <c r="F883" s="28">
        <v>240</v>
      </c>
      <c r="G883" s="29">
        <f>+H883+I883</f>
        <v>0</v>
      </c>
      <c r="H883" s="29"/>
      <c r="I883" s="29"/>
      <c r="J883" s="29">
        <f>+K883+L883</f>
        <v>0</v>
      </c>
      <c r="K883" s="29"/>
      <c r="L883" s="29"/>
      <c r="M883" s="29">
        <f>+N883+O883</f>
        <v>0</v>
      </c>
      <c r="N883" s="39"/>
      <c r="O883" s="39"/>
    </row>
    <row r="884" spans="1:15" ht="39.75" hidden="1" customHeight="1" x14ac:dyDescent="0.2">
      <c r="A884" s="68" t="s">
        <v>607</v>
      </c>
      <c r="B884" s="10">
        <v>700</v>
      </c>
      <c r="C884" s="33" t="s">
        <v>85</v>
      </c>
      <c r="D884" s="33" t="s">
        <v>161</v>
      </c>
      <c r="E884" s="9" t="s">
        <v>608</v>
      </c>
      <c r="F884" s="31"/>
      <c r="G884" s="18">
        <f t="shared" ref="G884:O885" si="516">+G885</f>
        <v>0</v>
      </c>
      <c r="H884" s="18">
        <f t="shared" si="516"/>
        <v>0</v>
      </c>
      <c r="I884" s="18">
        <f t="shared" si="516"/>
        <v>0</v>
      </c>
      <c r="J884" s="18">
        <f t="shared" si="516"/>
        <v>0</v>
      </c>
      <c r="K884" s="18">
        <f t="shared" si="516"/>
        <v>0</v>
      </c>
      <c r="L884" s="18">
        <f t="shared" si="516"/>
        <v>0</v>
      </c>
      <c r="M884" s="18">
        <f t="shared" si="516"/>
        <v>0</v>
      </c>
      <c r="N884" s="25">
        <f t="shared" si="516"/>
        <v>0</v>
      </c>
      <c r="O884" s="25">
        <f t="shared" si="516"/>
        <v>0</v>
      </c>
    </row>
    <row r="885" spans="1:15" ht="13.6" hidden="1" x14ac:dyDescent="0.25">
      <c r="A885" s="40" t="s">
        <v>39</v>
      </c>
      <c r="B885" s="27">
        <v>700</v>
      </c>
      <c r="C885" s="37" t="s">
        <v>85</v>
      </c>
      <c r="D885" s="37" t="s">
        <v>161</v>
      </c>
      <c r="E885" s="11" t="s">
        <v>608</v>
      </c>
      <c r="F885" s="28">
        <v>200</v>
      </c>
      <c r="G885" s="29">
        <f t="shared" si="516"/>
        <v>0</v>
      </c>
      <c r="H885" s="29">
        <f t="shared" si="516"/>
        <v>0</v>
      </c>
      <c r="I885" s="29">
        <f t="shared" si="516"/>
        <v>0</v>
      </c>
      <c r="J885" s="29">
        <f t="shared" si="516"/>
        <v>0</v>
      </c>
      <c r="K885" s="29">
        <f t="shared" si="516"/>
        <v>0</v>
      </c>
      <c r="L885" s="29">
        <f t="shared" si="516"/>
        <v>0</v>
      </c>
      <c r="M885" s="29">
        <f t="shared" si="516"/>
        <v>0</v>
      </c>
      <c r="N885" s="39">
        <f t="shared" si="516"/>
        <v>0</v>
      </c>
      <c r="O885" s="39">
        <f t="shared" si="516"/>
        <v>0</v>
      </c>
    </row>
    <row r="886" spans="1:15" ht="13.6" hidden="1" x14ac:dyDescent="0.25">
      <c r="A886" s="40" t="s">
        <v>40</v>
      </c>
      <c r="B886" s="27">
        <v>700</v>
      </c>
      <c r="C886" s="37" t="s">
        <v>85</v>
      </c>
      <c r="D886" s="37" t="s">
        <v>161</v>
      </c>
      <c r="E886" s="11" t="s">
        <v>608</v>
      </c>
      <c r="F886" s="28">
        <v>240</v>
      </c>
      <c r="G886" s="29">
        <f>+H886+I886</f>
        <v>0</v>
      </c>
      <c r="H886" s="29"/>
      <c r="I886" s="29"/>
      <c r="J886" s="29">
        <f>+K886+L886</f>
        <v>0</v>
      </c>
      <c r="K886" s="29"/>
      <c r="L886" s="29"/>
      <c r="M886" s="29">
        <f>+N886+O886</f>
        <v>0</v>
      </c>
      <c r="N886" s="39"/>
      <c r="O886" s="39"/>
    </row>
    <row r="887" spans="1:15" hidden="1" x14ac:dyDescent="0.2">
      <c r="A887" s="68" t="s">
        <v>609</v>
      </c>
      <c r="B887" s="10">
        <v>700</v>
      </c>
      <c r="C887" s="33" t="s">
        <v>85</v>
      </c>
      <c r="D887" s="33" t="s">
        <v>161</v>
      </c>
      <c r="E887" s="58" t="s">
        <v>610</v>
      </c>
      <c r="F887" s="96"/>
      <c r="G887" s="18">
        <f t="shared" ref="G887:O890" si="517">+G888</f>
        <v>0</v>
      </c>
      <c r="H887" s="18">
        <f t="shared" si="517"/>
        <v>0</v>
      </c>
      <c r="I887" s="18">
        <f t="shared" si="517"/>
        <v>0</v>
      </c>
      <c r="J887" s="18">
        <f t="shared" si="517"/>
        <v>0</v>
      </c>
      <c r="K887" s="18">
        <f t="shared" si="517"/>
        <v>0</v>
      </c>
      <c r="L887" s="18">
        <f t="shared" si="517"/>
        <v>0</v>
      </c>
      <c r="M887" s="18">
        <f t="shared" si="517"/>
        <v>0</v>
      </c>
      <c r="N887" s="25">
        <f t="shared" si="517"/>
        <v>0</v>
      </c>
      <c r="O887" s="25">
        <f t="shared" si="517"/>
        <v>0</v>
      </c>
    </row>
    <row r="888" spans="1:15" hidden="1" x14ac:dyDescent="0.2">
      <c r="A888" s="68" t="s">
        <v>611</v>
      </c>
      <c r="B888" s="10">
        <v>700</v>
      </c>
      <c r="C888" s="33" t="s">
        <v>85</v>
      </c>
      <c r="D888" s="33" t="s">
        <v>161</v>
      </c>
      <c r="E888" s="58" t="s">
        <v>612</v>
      </c>
      <c r="F888" s="96"/>
      <c r="G888" s="18">
        <f t="shared" si="517"/>
        <v>0</v>
      </c>
      <c r="H888" s="18">
        <f t="shared" si="517"/>
        <v>0</v>
      </c>
      <c r="I888" s="18">
        <f t="shared" si="517"/>
        <v>0</v>
      </c>
      <c r="J888" s="18">
        <f t="shared" si="517"/>
        <v>0</v>
      </c>
      <c r="K888" s="18">
        <f t="shared" si="517"/>
        <v>0</v>
      </c>
      <c r="L888" s="18">
        <f t="shared" si="517"/>
        <v>0</v>
      </c>
      <c r="M888" s="18">
        <f t="shared" si="517"/>
        <v>0</v>
      </c>
      <c r="N888" s="25">
        <f t="shared" si="517"/>
        <v>0</v>
      </c>
      <c r="O888" s="25">
        <f t="shared" si="517"/>
        <v>0</v>
      </c>
    </row>
    <row r="889" spans="1:15" ht="25.85" hidden="1" x14ac:dyDescent="0.2">
      <c r="A889" s="68" t="s">
        <v>613</v>
      </c>
      <c r="B889" s="10">
        <v>700</v>
      </c>
      <c r="C889" s="33" t="s">
        <v>85</v>
      </c>
      <c r="D889" s="33" t="s">
        <v>161</v>
      </c>
      <c r="E889" s="58" t="s">
        <v>614</v>
      </c>
      <c r="F889" s="96"/>
      <c r="G889" s="18">
        <f t="shared" si="517"/>
        <v>0</v>
      </c>
      <c r="H889" s="18">
        <f t="shared" si="517"/>
        <v>0</v>
      </c>
      <c r="I889" s="18">
        <f t="shared" si="517"/>
        <v>0</v>
      </c>
      <c r="J889" s="18">
        <f t="shared" si="517"/>
        <v>0</v>
      </c>
      <c r="K889" s="18">
        <f t="shared" si="517"/>
        <v>0</v>
      </c>
      <c r="L889" s="18">
        <f t="shared" si="517"/>
        <v>0</v>
      </c>
      <c r="M889" s="18">
        <f t="shared" si="517"/>
        <v>0</v>
      </c>
      <c r="N889" s="25">
        <f t="shared" si="517"/>
        <v>0</v>
      </c>
      <c r="O889" s="25">
        <f t="shared" si="517"/>
        <v>0</v>
      </c>
    </row>
    <row r="890" spans="1:15" ht="13.6" hidden="1" x14ac:dyDescent="0.25">
      <c r="A890" s="26" t="s">
        <v>114</v>
      </c>
      <c r="B890" s="27">
        <v>700</v>
      </c>
      <c r="C890" s="37" t="s">
        <v>85</v>
      </c>
      <c r="D890" s="37" t="s">
        <v>161</v>
      </c>
      <c r="E890" s="57" t="s">
        <v>614</v>
      </c>
      <c r="F890" s="97" t="s">
        <v>227</v>
      </c>
      <c r="G890" s="29">
        <f t="shared" si="517"/>
        <v>0</v>
      </c>
      <c r="H890" s="29">
        <f t="shared" si="517"/>
        <v>0</v>
      </c>
      <c r="I890" s="29">
        <f t="shared" si="517"/>
        <v>0</v>
      </c>
      <c r="J890" s="29">
        <f t="shared" si="517"/>
        <v>0</v>
      </c>
      <c r="K890" s="29">
        <f t="shared" si="517"/>
        <v>0</v>
      </c>
      <c r="L890" s="29">
        <f t="shared" si="517"/>
        <v>0</v>
      </c>
      <c r="M890" s="29">
        <f t="shared" si="517"/>
        <v>0</v>
      </c>
      <c r="N890" s="39">
        <f t="shared" si="517"/>
        <v>0</v>
      </c>
      <c r="O890" s="39">
        <f t="shared" si="517"/>
        <v>0</v>
      </c>
    </row>
    <row r="891" spans="1:15" ht="13.6" hidden="1" x14ac:dyDescent="0.25">
      <c r="A891" s="60" t="s">
        <v>120</v>
      </c>
      <c r="B891" s="27">
        <v>700</v>
      </c>
      <c r="C891" s="37" t="s">
        <v>85</v>
      </c>
      <c r="D891" s="37" t="s">
        <v>161</v>
      </c>
      <c r="E891" s="57" t="s">
        <v>614</v>
      </c>
      <c r="F891" s="97" t="s">
        <v>228</v>
      </c>
      <c r="G891" s="29">
        <f>+H891+I891</f>
        <v>0</v>
      </c>
      <c r="H891" s="29"/>
      <c r="I891" s="29"/>
      <c r="J891" s="29">
        <f>+K891+L891</f>
        <v>0</v>
      </c>
      <c r="K891" s="29"/>
      <c r="L891" s="29"/>
      <c r="M891" s="29">
        <f>+N891+O891</f>
        <v>0</v>
      </c>
      <c r="N891" s="39"/>
      <c r="O891" s="11"/>
    </row>
    <row r="892" spans="1:15" ht="13.6" x14ac:dyDescent="0.25">
      <c r="A892" s="68" t="s">
        <v>524</v>
      </c>
      <c r="B892" s="10">
        <v>700</v>
      </c>
      <c r="C892" s="33" t="s">
        <v>85</v>
      </c>
      <c r="D892" s="33" t="s">
        <v>161</v>
      </c>
      <c r="E892" s="9" t="s">
        <v>525</v>
      </c>
      <c r="F892" s="88"/>
      <c r="G892" s="18">
        <f>+G893+G944+G951+G984+G957+G964+G971+G978</f>
        <v>9468.6</v>
      </c>
      <c r="H892" s="18">
        <f t="shared" ref="H892:O892" si="518">+H893+H944+H951+H984+H957+H964+H971+H978</f>
        <v>9468.6</v>
      </c>
      <c r="I892" s="18">
        <f t="shared" si="518"/>
        <v>0</v>
      </c>
      <c r="J892" s="18">
        <f t="shared" si="518"/>
        <v>9468.6</v>
      </c>
      <c r="K892" s="18">
        <f t="shared" si="518"/>
        <v>9468.6</v>
      </c>
      <c r="L892" s="18">
        <f t="shared" si="518"/>
        <v>0</v>
      </c>
      <c r="M892" s="18">
        <f t="shared" si="518"/>
        <v>9468.6</v>
      </c>
      <c r="N892" s="25">
        <f t="shared" si="518"/>
        <v>9468.6</v>
      </c>
      <c r="O892" s="25">
        <f t="shared" si="518"/>
        <v>0</v>
      </c>
    </row>
    <row r="893" spans="1:15" ht="25.85" x14ac:dyDescent="0.2">
      <c r="A893" s="78" t="s">
        <v>526</v>
      </c>
      <c r="B893" s="10">
        <v>700</v>
      </c>
      <c r="C893" s="33" t="s">
        <v>85</v>
      </c>
      <c r="D893" s="33" t="s">
        <v>161</v>
      </c>
      <c r="E893" s="9" t="s">
        <v>527</v>
      </c>
      <c r="F893" s="98"/>
      <c r="G893" s="18">
        <f>+G900</f>
        <v>160</v>
      </c>
      <c r="H893" s="18">
        <f t="shared" ref="H893:O893" si="519">+H900</f>
        <v>160</v>
      </c>
      <c r="I893" s="18">
        <f t="shared" si="519"/>
        <v>0</v>
      </c>
      <c r="J893" s="18">
        <f t="shared" si="519"/>
        <v>160</v>
      </c>
      <c r="K893" s="18">
        <f t="shared" si="519"/>
        <v>160</v>
      </c>
      <c r="L893" s="18">
        <f t="shared" si="519"/>
        <v>0</v>
      </c>
      <c r="M893" s="18">
        <f t="shared" si="519"/>
        <v>160</v>
      </c>
      <c r="N893" s="25">
        <f t="shared" si="519"/>
        <v>160</v>
      </c>
      <c r="O893" s="25">
        <f t="shared" si="519"/>
        <v>0</v>
      </c>
    </row>
    <row r="894" spans="1:15" ht="25.85" hidden="1" x14ac:dyDescent="0.2">
      <c r="A894" s="78" t="s">
        <v>615</v>
      </c>
      <c r="B894" s="10">
        <v>700</v>
      </c>
      <c r="C894" s="33" t="s">
        <v>85</v>
      </c>
      <c r="D894" s="33" t="s">
        <v>161</v>
      </c>
      <c r="E894" s="9" t="s">
        <v>616</v>
      </c>
      <c r="F894" s="98"/>
      <c r="G894" s="18">
        <f t="shared" ref="G894:O895" si="520">+G895</f>
        <v>0</v>
      </c>
      <c r="H894" s="18">
        <f t="shared" si="520"/>
        <v>0</v>
      </c>
      <c r="I894" s="18">
        <f t="shared" si="520"/>
        <v>0</v>
      </c>
      <c r="J894" s="18">
        <f t="shared" si="520"/>
        <v>0</v>
      </c>
      <c r="K894" s="18">
        <f t="shared" si="520"/>
        <v>0</v>
      </c>
      <c r="L894" s="18">
        <f t="shared" si="520"/>
        <v>0</v>
      </c>
      <c r="M894" s="18">
        <f t="shared" si="520"/>
        <v>0</v>
      </c>
      <c r="N894" s="25">
        <f t="shared" si="520"/>
        <v>0</v>
      </c>
      <c r="O894" s="25">
        <f t="shared" si="520"/>
        <v>0</v>
      </c>
    </row>
    <row r="895" spans="1:15" ht="13.6" hidden="1" x14ac:dyDescent="0.25">
      <c r="A895" s="40" t="s">
        <v>39</v>
      </c>
      <c r="B895" s="27">
        <v>700</v>
      </c>
      <c r="C895" s="37" t="s">
        <v>85</v>
      </c>
      <c r="D895" s="37" t="s">
        <v>161</v>
      </c>
      <c r="E895" s="11" t="s">
        <v>616</v>
      </c>
      <c r="F895" s="99">
        <v>200</v>
      </c>
      <c r="G895" s="29">
        <f t="shared" si="520"/>
        <v>0</v>
      </c>
      <c r="H895" s="29">
        <f t="shared" si="520"/>
        <v>0</v>
      </c>
      <c r="I895" s="29">
        <f t="shared" si="520"/>
        <v>0</v>
      </c>
      <c r="J895" s="29">
        <f t="shared" si="520"/>
        <v>0</v>
      </c>
      <c r="K895" s="29">
        <f t="shared" si="520"/>
        <v>0</v>
      </c>
      <c r="L895" s="29">
        <f t="shared" si="520"/>
        <v>0</v>
      </c>
      <c r="M895" s="29">
        <f t="shared" si="520"/>
        <v>0</v>
      </c>
      <c r="N895" s="39">
        <f t="shared" si="520"/>
        <v>0</v>
      </c>
      <c r="O895" s="39">
        <f t="shared" si="520"/>
        <v>0</v>
      </c>
    </row>
    <row r="896" spans="1:15" ht="13.6" hidden="1" x14ac:dyDescent="0.25">
      <c r="A896" s="40" t="s">
        <v>40</v>
      </c>
      <c r="B896" s="27">
        <v>700</v>
      </c>
      <c r="C896" s="37" t="s">
        <v>85</v>
      </c>
      <c r="D896" s="37" t="s">
        <v>161</v>
      </c>
      <c r="E896" s="11" t="s">
        <v>616</v>
      </c>
      <c r="F896" s="99">
        <v>240</v>
      </c>
      <c r="G896" s="29">
        <f>+H896+I896</f>
        <v>0</v>
      </c>
      <c r="H896" s="29"/>
      <c r="I896" s="29"/>
      <c r="J896" s="29">
        <f>+K896+L896</f>
        <v>0</v>
      </c>
      <c r="K896" s="29"/>
      <c r="L896" s="29"/>
      <c r="M896" s="29">
        <f>+N896+O896</f>
        <v>0</v>
      </c>
      <c r="N896" s="39"/>
      <c r="O896" s="39"/>
    </row>
    <row r="897" spans="1:15" ht="25.85" hidden="1" x14ac:dyDescent="0.2">
      <c r="A897" s="78" t="s">
        <v>617</v>
      </c>
      <c r="B897" s="10">
        <v>700</v>
      </c>
      <c r="C897" s="33" t="s">
        <v>85</v>
      </c>
      <c r="D897" s="33" t="s">
        <v>161</v>
      </c>
      <c r="E897" s="9" t="s">
        <v>618</v>
      </c>
      <c r="F897" s="98"/>
      <c r="G897" s="18">
        <f t="shared" ref="G897:O898" si="521">+G898</f>
        <v>0</v>
      </c>
      <c r="H897" s="18">
        <f t="shared" si="521"/>
        <v>0</v>
      </c>
      <c r="I897" s="18">
        <f t="shared" si="521"/>
        <v>0</v>
      </c>
      <c r="J897" s="18">
        <f t="shared" si="521"/>
        <v>0</v>
      </c>
      <c r="K897" s="18">
        <f t="shared" si="521"/>
        <v>0</v>
      </c>
      <c r="L897" s="18">
        <f t="shared" si="521"/>
        <v>0</v>
      </c>
      <c r="M897" s="18">
        <f t="shared" si="521"/>
        <v>0</v>
      </c>
      <c r="N897" s="25">
        <f t="shared" si="521"/>
        <v>0</v>
      </c>
      <c r="O897" s="25">
        <f t="shared" si="521"/>
        <v>0</v>
      </c>
    </row>
    <row r="898" spans="1:15" ht="13.6" hidden="1" x14ac:dyDescent="0.25">
      <c r="A898" s="40" t="s">
        <v>39</v>
      </c>
      <c r="B898" s="27">
        <v>700</v>
      </c>
      <c r="C898" s="37" t="s">
        <v>85</v>
      </c>
      <c r="D898" s="37" t="s">
        <v>161</v>
      </c>
      <c r="E898" s="11" t="s">
        <v>618</v>
      </c>
      <c r="F898" s="99">
        <v>200</v>
      </c>
      <c r="G898" s="29">
        <f t="shared" si="521"/>
        <v>0</v>
      </c>
      <c r="H898" s="29">
        <f t="shared" si="521"/>
        <v>0</v>
      </c>
      <c r="I898" s="29">
        <f t="shared" si="521"/>
        <v>0</v>
      </c>
      <c r="J898" s="29">
        <f t="shared" si="521"/>
        <v>0</v>
      </c>
      <c r="K898" s="29">
        <f t="shared" si="521"/>
        <v>0</v>
      </c>
      <c r="L898" s="29">
        <f t="shared" si="521"/>
        <v>0</v>
      </c>
      <c r="M898" s="29">
        <f t="shared" si="521"/>
        <v>0</v>
      </c>
      <c r="N898" s="39">
        <f t="shared" si="521"/>
        <v>0</v>
      </c>
      <c r="O898" s="39">
        <f t="shared" si="521"/>
        <v>0</v>
      </c>
    </row>
    <row r="899" spans="1:15" ht="13.6" hidden="1" x14ac:dyDescent="0.25">
      <c r="A899" s="40" t="s">
        <v>40</v>
      </c>
      <c r="B899" s="27">
        <v>700</v>
      </c>
      <c r="C899" s="37" t="s">
        <v>85</v>
      </c>
      <c r="D899" s="37" t="s">
        <v>161</v>
      </c>
      <c r="E899" s="11" t="s">
        <v>618</v>
      </c>
      <c r="F899" s="99">
        <v>240</v>
      </c>
      <c r="G899" s="29">
        <f>+H899+I899</f>
        <v>0</v>
      </c>
      <c r="H899" s="29"/>
      <c r="I899" s="29"/>
      <c r="J899" s="29">
        <f>+K899+L899</f>
        <v>0</v>
      </c>
      <c r="K899" s="29"/>
      <c r="L899" s="29"/>
      <c r="M899" s="29">
        <f>+N899+O899</f>
        <v>0</v>
      </c>
      <c r="N899" s="39"/>
      <c r="O899" s="39"/>
    </row>
    <row r="900" spans="1:15" ht="25.5" customHeight="1" x14ac:dyDescent="0.25">
      <c r="A900" s="78" t="s">
        <v>619</v>
      </c>
      <c r="B900" s="10">
        <v>700</v>
      </c>
      <c r="C900" s="33" t="s">
        <v>85</v>
      </c>
      <c r="D900" s="33" t="s">
        <v>161</v>
      </c>
      <c r="E900" s="9" t="s">
        <v>620</v>
      </c>
      <c r="F900" s="88"/>
      <c r="G900" s="18">
        <f>+G901+G903+G905</f>
        <v>160</v>
      </c>
      <c r="H900" s="18">
        <f>+H901+H903+H905</f>
        <v>160</v>
      </c>
      <c r="I900" s="18">
        <f t="shared" ref="I900:O900" si="522">+I901+I903+I905</f>
        <v>0</v>
      </c>
      <c r="J900" s="18">
        <f t="shared" si="522"/>
        <v>160</v>
      </c>
      <c r="K900" s="18">
        <f t="shared" si="522"/>
        <v>160</v>
      </c>
      <c r="L900" s="18">
        <f t="shared" si="522"/>
        <v>0</v>
      </c>
      <c r="M900" s="18">
        <f t="shared" si="522"/>
        <v>160</v>
      </c>
      <c r="N900" s="25">
        <f t="shared" si="522"/>
        <v>160</v>
      </c>
      <c r="O900" s="25">
        <f t="shared" si="522"/>
        <v>0</v>
      </c>
    </row>
    <row r="901" spans="1:15" ht="13.6" hidden="1" x14ac:dyDescent="0.25">
      <c r="A901" s="40" t="s">
        <v>39</v>
      </c>
      <c r="B901" s="27">
        <v>700</v>
      </c>
      <c r="C901" s="37" t="s">
        <v>85</v>
      </c>
      <c r="D901" s="37" t="s">
        <v>161</v>
      </c>
      <c r="E901" s="11" t="s">
        <v>620</v>
      </c>
      <c r="F901" s="46" t="s">
        <v>78</v>
      </c>
      <c r="G901" s="29">
        <f t="shared" ref="G901:O901" si="523">+G902</f>
        <v>0</v>
      </c>
      <c r="H901" s="29">
        <f t="shared" si="523"/>
        <v>0</v>
      </c>
      <c r="I901" s="29">
        <f t="shared" si="523"/>
        <v>0</v>
      </c>
      <c r="J901" s="29">
        <f t="shared" si="523"/>
        <v>0</v>
      </c>
      <c r="K901" s="29">
        <f t="shared" si="523"/>
        <v>0</v>
      </c>
      <c r="L901" s="29">
        <f t="shared" si="523"/>
        <v>0</v>
      </c>
      <c r="M901" s="29">
        <f t="shared" si="523"/>
        <v>0</v>
      </c>
      <c r="N901" s="39">
        <f t="shared" si="523"/>
        <v>0</v>
      </c>
      <c r="O901" s="39">
        <f t="shared" si="523"/>
        <v>0</v>
      </c>
    </row>
    <row r="902" spans="1:15" ht="13.6" hidden="1" x14ac:dyDescent="0.25">
      <c r="A902" s="40" t="s">
        <v>40</v>
      </c>
      <c r="B902" s="27">
        <v>700</v>
      </c>
      <c r="C902" s="37" t="s">
        <v>85</v>
      </c>
      <c r="D902" s="37" t="s">
        <v>161</v>
      </c>
      <c r="E902" s="11" t="s">
        <v>620</v>
      </c>
      <c r="F902" s="46" t="s">
        <v>79</v>
      </c>
      <c r="G902" s="29">
        <f>+H902+I902</f>
        <v>0</v>
      </c>
      <c r="H902" s="29"/>
      <c r="I902" s="29"/>
      <c r="J902" s="29">
        <f>+K902+L902</f>
        <v>0</v>
      </c>
      <c r="K902" s="29"/>
      <c r="L902" s="29"/>
      <c r="M902" s="29">
        <f>+N902+O902</f>
        <v>0</v>
      </c>
      <c r="N902" s="39"/>
      <c r="O902" s="39"/>
    </row>
    <row r="903" spans="1:15" ht="13.6" x14ac:dyDescent="0.25">
      <c r="A903" s="26" t="s">
        <v>114</v>
      </c>
      <c r="B903" s="27">
        <v>700</v>
      </c>
      <c r="C903" s="37" t="s">
        <v>85</v>
      </c>
      <c r="D903" s="37" t="s">
        <v>161</v>
      </c>
      <c r="E903" s="11" t="s">
        <v>620</v>
      </c>
      <c r="F903" s="38">
        <v>300</v>
      </c>
      <c r="G903" s="29">
        <f t="shared" ref="G903:O903" si="524">+G904</f>
        <v>160</v>
      </c>
      <c r="H903" s="29">
        <f t="shared" si="524"/>
        <v>160</v>
      </c>
      <c r="I903" s="29">
        <f t="shared" si="524"/>
        <v>0</v>
      </c>
      <c r="J903" s="29">
        <f t="shared" si="524"/>
        <v>160</v>
      </c>
      <c r="K903" s="29">
        <f t="shared" si="524"/>
        <v>160</v>
      </c>
      <c r="L903" s="29">
        <f t="shared" si="524"/>
        <v>0</v>
      </c>
      <c r="M903" s="29">
        <f t="shared" si="524"/>
        <v>160</v>
      </c>
      <c r="N903" s="39">
        <f t="shared" si="524"/>
        <v>160</v>
      </c>
      <c r="O903" s="39">
        <f t="shared" si="524"/>
        <v>0</v>
      </c>
    </row>
    <row r="904" spans="1:15" ht="13.6" x14ac:dyDescent="0.25">
      <c r="A904" s="60" t="s">
        <v>120</v>
      </c>
      <c r="B904" s="27">
        <v>700</v>
      </c>
      <c r="C904" s="37" t="s">
        <v>85</v>
      </c>
      <c r="D904" s="37" t="s">
        <v>161</v>
      </c>
      <c r="E904" s="11" t="s">
        <v>620</v>
      </c>
      <c r="F904" s="38">
        <v>350</v>
      </c>
      <c r="G904" s="29">
        <f>+H904+I904</f>
        <v>160</v>
      </c>
      <c r="H904" s="29">
        <v>160</v>
      </c>
      <c r="I904" s="29"/>
      <c r="J904" s="29">
        <f>+K904+L904</f>
        <v>160</v>
      </c>
      <c r="K904" s="29">
        <v>160</v>
      </c>
      <c r="L904" s="29"/>
      <c r="M904" s="29">
        <f>+N904+O904</f>
        <v>160</v>
      </c>
      <c r="N904" s="39">
        <v>160</v>
      </c>
      <c r="O904" s="39"/>
    </row>
    <row r="905" spans="1:15" ht="27.2" hidden="1" x14ac:dyDescent="0.25">
      <c r="A905" s="26" t="s">
        <v>553</v>
      </c>
      <c r="B905" s="27">
        <v>700</v>
      </c>
      <c r="C905" s="37" t="s">
        <v>85</v>
      </c>
      <c r="D905" s="37" t="s">
        <v>161</v>
      </c>
      <c r="E905" s="11" t="s">
        <v>620</v>
      </c>
      <c r="F905" s="38">
        <v>600</v>
      </c>
      <c r="G905" s="29">
        <f t="shared" ref="G905:O905" si="525">+G906</f>
        <v>0</v>
      </c>
      <c r="H905" s="29">
        <f t="shared" si="525"/>
        <v>0</v>
      </c>
      <c r="I905" s="29">
        <f t="shared" si="525"/>
        <v>0</v>
      </c>
      <c r="J905" s="29">
        <f t="shared" si="525"/>
        <v>0</v>
      </c>
      <c r="K905" s="29">
        <f t="shared" si="525"/>
        <v>0</v>
      </c>
      <c r="L905" s="29">
        <f t="shared" si="525"/>
        <v>0</v>
      </c>
      <c r="M905" s="29">
        <f t="shared" si="525"/>
        <v>0</v>
      </c>
      <c r="N905" s="39">
        <f t="shared" si="525"/>
        <v>0</v>
      </c>
      <c r="O905" s="39">
        <f t="shared" si="525"/>
        <v>0</v>
      </c>
    </row>
    <row r="906" spans="1:15" ht="13.6" hidden="1" x14ac:dyDescent="0.25">
      <c r="A906" s="60" t="s">
        <v>554</v>
      </c>
      <c r="B906" s="27">
        <v>700</v>
      </c>
      <c r="C906" s="37" t="s">
        <v>85</v>
      </c>
      <c r="D906" s="37" t="s">
        <v>161</v>
      </c>
      <c r="E906" s="11" t="s">
        <v>620</v>
      </c>
      <c r="F906" s="38">
        <v>610</v>
      </c>
      <c r="G906" s="29">
        <f>+H906+I906</f>
        <v>0</v>
      </c>
      <c r="H906" s="29"/>
      <c r="I906" s="29"/>
      <c r="J906" s="29">
        <f>+K906+L906</f>
        <v>0</v>
      </c>
      <c r="K906" s="29"/>
      <c r="L906" s="29"/>
      <c r="M906" s="29">
        <f>+N906+O906</f>
        <v>0</v>
      </c>
      <c r="N906" s="39"/>
      <c r="O906" s="39"/>
    </row>
    <row r="907" spans="1:15" ht="14.45" hidden="1" customHeight="1" x14ac:dyDescent="0.2">
      <c r="A907" s="68" t="s">
        <v>621</v>
      </c>
      <c r="B907" s="10">
        <v>700</v>
      </c>
      <c r="C907" s="33" t="s">
        <v>85</v>
      </c>
      <c r="D907" s="33" t="s">
        <v>161</v>
      </c>
      <c r="E907" s="9" t="s">
        <v>542</v>
      </c>
      <c r="F907" s="36"/>
      <c r="G907" s="18">
        <f t="shared" ref="G907:O907" si="526">+G908</f>
        <v>0</v>
      </c>
      <c r="H907" s="18">
        <f t="shared" si="526"/>
        <v>0</v>
      </c>
      <c r="I907" s="18">
        <f t="shared" si="526"/>
        <v>0</v>
      </c>
      <c r="J907" s="18">
        <f t="shared" si="526"/>
        <v>0</v>
      </c>
      <c r="K907" s="18">
        <f t="shared" si="526"/>
        <v>0</v>
      </c>
      <c r="L907" s="18">
        <f t="shared" si="526"/>
        <v>0</v>
      </c>
      <c r="M907" s="18">
        <f t="shared" si="526"/>
        <v>0</v>
      </c>
      <c r="N907" s="25">
        <f t="shared" si="526"/>
        <v>0</v>
      </c>
      <c r="O907" s="25">
        <f t="shared" si="526"/>
        <v>0</v>
      </c>
    </row>
    <row r="908" spans="1:15" hidden="1" x14ac:dyDescent="0.2">
      <c r="A908" s="68" t="s">
        <v>622</v>
      </c>
      <c r="B908" s="10">
        <v>700</v>
      </c>
      <c r="C908" s="33" t="s">
        <v>85</v>
      </c>
      <c r="D908" s="33" t="s">
        <v>161</v>
      </c>
      <c r="E908" s="9" t="s">
        <v>623</v>
      </c>
      <c r="F908" s="36"/>
      <c r="G908" s="18">
        <f t="shared" ref="G908:I908" si="527">+G909+G911</f>
        <v>0</v>
      </c>
      <c r="H908" s="18">
        <f t="shared" si="527"/>
        <v>0</v>
      </c>
      <c r="I908" s="18">
        <f t="shared" si="527"/>
        <v>0</v>
      </c>
      <c r="J908" s="18">
        <f t="shared" ref="J908:O908" si="528">+J909+J911</f>
        <v>0</v>
      </c>
      <c r="K908" s="18">
        <f t="shared" si="528"/>
        <v>0</v>
      </c>
      <c r="L908" s="18">
        <f t="shared" si="528"/>
        <v>0</v>
      </c>
      <c r="M908" s="18">
        <f t="shared" si="528"/>
        <v>0</v>
      </c>
      <c r="N908" s="25">
        <f t="shared" si="528"/>
        <v>0</v>
      </c>
      <c r="O908" s="25">
        <f t="shared" si="528"/>
        <v>0</v>
      </c>
    </row>
    <row r="909" spans="1:15" ht="40.75" hidden="1" x14ac:dyDescent="0.25">
      <c r="A909" s="40" t="s">
        <v>28</v>
      </c>
      <c r="B909" s="27">
        <v>700</v>
      </c>
      <c r="C909" s="37" t="s">
        <v>85</v>
      </c>
      <c r="D909" s="37" t="s">
        <v>161</v>
      </c>
      <c r="E909" s="11" t="s">
        <v>623</v>
      </c>
      <c r="F909" s="46" t="s">
        <v>49</v>
      </c>
      <c r="G909" s="29">
        <f t="shared" ref="G909:O909" si="529">+G910</f>
        <v>0</v>
      </c>
      <c r="H909" s="29">
        <f t="shared" si="529"/>
        <v>0</v>
      </c>
      <c r="I909" s="29">
        <f t="shared" si="529"/>
        <v>0</v>
      </c>
      <c r="J909" s="29">
        <f t="shared" si="529"/>
        <v>0</v>
      </c>
      <c r="K909" s="29">
        <f t="shared" si="529"/>
        <v>0</v>
      </c>
      <c r="L909" s="29">
        <f t="shared" si="529"/>
        <v>0</v>
      </c>
      <c r="M909" s="29">
        <f t="shared" si="529"/>
        <v>0</v>
      </c>
      <c r="N909" s="39">
        <f t="shared" si="529"/>
        <v>0</v>
      </c>
      <c r="O909" s="39">
        <f t="shared" si="529"/>
        <v>0</v>
      </c>
    </row>
    <row r="910" spans="1:15" ht="13.6" hidden="1" x14ac:dyDescent="0.25">
      <c r="A910" s="26" t="s">
        <v>190</v>
      </c>
      <c r="B910" s="27">
        <v>700</v>
      </c>
      <c r="C910" s="37" t="s">
        <v>85</v>
      </c>
      <c r="D910" s="37" t="s">
        <v>161</v>
      </c>
      <c r="E910" s="11" t="s">
        <v>624</v>
      </c>
      <c r="F910" s="46" t="s">
        <v>152</v>
      </c>
      <c r="G910" s="29">
        <f>+H910+I910</f>
        <v>0</v>
      </c>
      <c r="H910" s="29"/>
      <c r="I910" s="29"/>
      <c r="J910" s="29">
        <f>+K910+L910</f>
        <v>0</v>
      </c>
      <c r="K910" s="29"/>
      <c r="L910" s="29"/>
      <c r="M910" s="29">
        <f>+N910+O910</f>
        <v>0</v>
      </c>
      <c r="N910" s="39"/>
      <c r="O910" s="39"/>
    </row>
    <row r="911" spans="1:15" ht="13.6" hidden="1" x14ac:dyDescent="0.25">
      <c r="A911" s="40" t="s">
        <v>39</v>
      </c>
      <c r="B911" s="27">
        <v>700</v>
      </c>
      <c r="C911" s="37" t="s">
        <v>85</v>
      </c>
      <c r="D911" s="37" t="s">
        <v>161</v>
      </c>
      <c r="E911" s="11" t="s">
        <v>624</v>
      </c>
      <c r="F911" s="38">
        <v>200</v>
      </c>
      <c r="G911" s="29">
        <f t="shared" ref="G911:O911" si="530">+G912</f>
        <v>0</v>
      </c>
      <c r="H911" s="29">
        <f t="shared" si="530"/>
        <v>0</v>
      </c>
      <c r="I911" s="29">
        <f t="shared" si="530"/>
        <v>0</v>
      </c>
      <c r="J911" s="29">
        <f t="shared" si="530"/>
        <v>0</v>
      </c>
      <c r="K911" s="29">
        <f t="shared" si="530"/>
        <v>0</v>
      </c>
      <c r="L911" s="29">
        <f t="shared" si="530"/>
        <v>0</v>
      </c>
      <c r="M911" s="29">
        <f t="shared" si="530"/>
        <v>0</v>
      </c>
      <c r="N911" s="39">
        <f t="shared" si="530"/>
        <v>0</v>
      </c>
      <c r="O911" s="39">
        <f t="shared" si="530"/>
        <v>0</v>
      </c>
    </row>
    <row r="912" spans="1:15" ht="13.6" hidden="1" x14ac:dyDescent="0.25">
      <c r="A912" s="40" t="s">
        <v>40</v>
      </c>
      <c r="B912" s="27">
        <v>700</v>
      </c>
      <c r="C912" s="37" t="s">
        <v>85</v>
      </c>
      <c r="D912" s="37" t="s">
        <v>161</v>
      </c>
      <c r="E912" s="11" t="s">
        <v>624</v>
      </c>
      <c r="F912" s="38">
        <v>240</v>
      </c>
      <c r="G912" s="29">
        <f>+H912+I912</f>
        <v>0</v>
      </c>
      <c r="H912" s="29"/>
      <c r="I912" s="29"/>
      <c r="J912" s="29">
        <f>+K912+L912</f>
        <v>0</v>
      </c>
      <c r="K912" s="29"/>
      <c r="L912" s="29"/>
      <c r="M912" s="29">
        <f>+N912+O912</f>
        <v>0</v>
      </c>
      <c r="N912" s="39"/>
      <c r="O912" s="39"/>
    </row>
    <row r="913" spans="1:15" hidden="1" x14ac:dyDescent="0.2">
      <c r="A913" s="68" t="s">
        <v>625</v>
      </c>
      <c r="B913" s="10">
        <v>700</v>
      </c>
      <c r="C913" s="33" t="s">
        <v>85</v>
      </c>
      <c r="D913" s="33" t="s">
        <v>161</v>
      </c>
      <c r="E913" s="9" t="s">
        <v>626</v>
      </c>
      <c r="F913" s="36"/>
      <c r="G913" s="18">
        <f t="shared" ref="G913:O914" si="531">+G914</f>
        <v>0</v>
      </c>
      <c r="H913" s="18">
        <f t="shared" si="531"/>
        <v>0</v>
      </c>
      <c r="I913" s="18">
        <f t="shared" si="531"/>
        <v>0</v>
      </c>
      <c r="J913" s="18">
        <f t="shared" si="531"/>
        <v>0</v>
      </c>
      <c r="K913" s="18">
        <f t="shared" si="531"/>
        <v>0</v>
      </c>
      <c r="L913" s="18">
        <f t="shared" si="531"/>
        <v>0</v>
      </c>
      <c r="M913" s="18">
        <f t="shared" si="531"/>
        <v>0</v>
      </c>
      <c r="N913" s="25">
        <f t="shared" si="531"/>
        <v>0</v>
      </c>
      <c r="O913" s="25">
        <f t="shared" si="531"/>
        <v>0</v>
      </c>
    </row>
    <row r="914" spans="1:15" ht="13.6" hidden="1" x14ac:dyDescent="0.25">
      <c r="A914" s="40" t="s">
        <v>39</v>
      </c>
      <c r="B914" s="27">
        <v>700</v>
      </c>
      <c r="C914" s="37" t="s">
        <v>85</v>
      </c>
      <c r="D914" s="37" t="s">
        <v>161</v>
      </c>
      <c r="E914" s="11" t="s">
        <v>626</v>
      </c>
      <c r="F914" s="38">
        <v>200</v>
      </c>
      <c r="G914" s="29">
        <f t="shared" si="531"/>
        <v>0</v>
      </c>
      <c r="H914" s="29">
        <f t="shared" si="531"/>
        <v>0</v>
      </c>
      <c r="I914" s="29">
        <f t="shared" si="531"/>
        <v>0</v>
      </c>
      <c r="J914" s="29">
        <f t="shared" si="531"/>
        <v>0</v>
      </c>
      <c r="K914" s="29">
        <f t="shared" si="531"/>
        <v>0</v>
      </c>
      <c r="L914" s="29">
        <f t="shared" si="531"/>
        <v>0</v>
      </c>
      <c r="M914" s="29">
        <f t="shared" si="531"/>
        <v>0</v>
      </c>
      <c r="N914" s="39">
        <f t="shared" si="531"/>
        <v>0</v>
      </c>
      <c r="O914" s="39">
        <f t="shared" si="531"/>
        <v>0</v>
      </c>
    </row>
    <row r="915" spans="1:15" ht="13.6" hidden="1" x14ac:dyDescent="0.25">
      <c r="A915" s="40" t="s">
        <v>40</v>
      </c>
      <c r="B915" s="27">
        <v>700</v>
      </c>
      <c r="C915" s="37" t="s">
        <v>85</v>
      </c>
      <c r="D915" s="37" t="s">
        <v>161</v>
      </c>
      <c r="E915" s="11" t="s">
        <v>626</v>
      </c>
      <c r="F915" s="38">
        <v>240</v>
      </c>
      <c r="G915" s="29">
        <f>+H915+I915</f>
        <v>0</v>
      </c>
      <c r="H915" s="29"/>
      <c r="I915" s="29"/>
      <c r="J915" s="29">
        <f>+K915+L915</f>
        <v>0</v>
      </c>
      <c r="K915" s="29"/>
      <c r="L915" s="29"/>
      <c r="M915" s="29">
        <f>+N915+O915</f>
        <v>0</v>
      </c>
      <c r="N915" s="39"/>
      <c r="O915" s="39"/>
    </row>
    <row r="916" spans="1:15" hidden="1" x14ac:dyDescent="0.2">
      <c r="A916" s="68" t="s">
        <v>530</v>
      </c>
      <c r="B916" s="10">
        <v>700</v>
      </c>
      <c r="C916" s="33" t="s">
        <v>85</v>
      </c>
      <c r="D916" s="33" t="s">
        <v>161</v>
      </c>
      <c r="E916" s="9" t="s">
        <v>531</v>
      </c>
      <c r="F916" s="36"/>
      <c r="G916" s="18">
        <f t="shared" ref="G916:O917" si="532">+G917</f>
        <v>0</v>
      </c>
      <c r="H916" s="18">
        <f t="shared" si="532"/>
        <v>0</v>
      </c>
      <c r="I916" s="18">
        <f t="shared" si="532"/>
        <v>0</v>
      </c>
      <c r="J916" s="18">
        <f t="shared" si="532"/>
        <v>0</v>
      </c>
      <c r="K916" s="18">
        <f t="shared" si="532"/>
        <v>0</v>
      </c>
      <c r="L916" s="18">
        <f t="shared" si="532"/>
        <v>0</v>
      </c>
      <c r="M916" s="18">
        <f t="shared" si="532"/>
        <v>0</v>
      </c>
      <c r="N916" s="25">
        <f t="shared" si="532"/>
        <v>0</v>
      </c>
      <c r="O916" s="25">
        <f t="shared" si="532"/>
        <v>0</v>
      </c>
    </row>
    <row r="917" spans="1:15" ht="13.6" hidden="1" x14ac:dyDescent="0.25">
      <c r="A917" s="40" t="s">
        <v>39</v>
      </c>
      <c r="B917" s="27">
        <v>700</v>
      </c>
      <c r="C917" s="37" t="s">
        <v>85</v>
      </c>
      <c r="D917" s="37" t="s">
        <v>161</v>
      </c>
      <c r="E917" s="11" t="s">
        <v>531</v>
      </c>
      <c r="F917" s="38">
        <v>200</v>
      </c>
      <c r="G917" s="29">
        <f t="shared" si="532"/>
        <v>0</v>
      </c>
      <c r="H917" s="29">
        <f t="shared" si="532"/>
        <v>0</v>
      </c>
      <c r="I917" s="29">
        <f t="shared" si="532"/>
        <v>0</v>
      </c>
      <c r="J917" s="29">
        <f t="shared" si="532"/>
        <v>0</v>
      </c>
      <c r="K917" s="29">
        <f t="shared" si="532"/>
        <v>0</v>
      </c>
      <c r="L917" s="29">
        <f t="shared" si="532"/>
        <v>0</v>
      </c>
      <c r="M917" s="29">
        <f t="shared" si="532"/>
        <v>0</v>
      </c>
      <c r="N917" s="39">
        <f t="shared" si="532"/>
        <v>0</v>
      </c>
      <c r="O917" s="39">
        <f t="shared" si="532"/>
        <v>0</v>
      </c>
    </row>
    <row r="918" spans="1:15" ht="13.6" hidden="1" x14ac:dyDescent="0.25">
      <c r="A918" s="40" t="s">
        <v>40</v>
      </c>
      <c r="B918" s="27">
        <v>700</v>
      </c>
      <c r="C918" s="37" t="s">
        <v>85</v>
      </c>
      <c r="D918" s="37" t="s">
        <v>161</v>
      </c>
      <c r="E918" s="11" t="s">
        <v>531</v>
      </c>
      <c r="F918" s="38">
        <v>240</v>
      </c>
      <c r="G918" s="29">
        <f>+H918+I918</f>
        <v>0</v>
      </c>
      <c r="H918" s="29"/>
      <c r="I918" s="29"/>
      <c r="J918" s="29">
        <f>+K918+L918</f>
        <v>0</v>
      </c>
      <c r="K918" s="29"/>
      <c r="L918" s="29"/>
      <c r="M918" s="29">
        <f>+N918+O918</f>
        <v>0</v>
      </c>
      <c r="N918" s="39"/>
      <c r="O918" s="39"/>
    </row>
    <row r="919" spans="1:15" hidden="1" x14ac:dyDescent="0.2">
      <c r="A919" s="68" t="s">
        <v>532</v>
      </c>
      <c r="B919" s="10">
        <v>700</v>
      </c>
      <c r="C919" s="33" t="s">
        <v>85</v>
      </c>
      <c r="D919" s="33" t="s">
        <v>161</v>
      </c>
      <c r="E919" s="9" t="s">
        <v>533</v>
      </c>
      <c r="F919" s="36"/>
      <c r="G919" s="18">
        <f>+G920+G922</f>
        <v>0</v>
      </c>
      <c r="H919" s="18">
        <f t="shared" ref="H919:I919" si="533">+H920+H922</f>
        <v>0</v>
      </c>
      <c r="I919" s="18">
        <f t="shared" si="533"/>
        <v>0</v>
      </c>
      <c r="J919" s="18">
        <f>+J920+J922</f>
        <v>0</v>
      </c>
      <c r="K919" s="18">
        <f t="shared" ref="K919:L919" si="534">+K920+K922</f>
        <v>0</v>
      </c>
      <c r="L919" s="18">
        <f t="shared" si="534"/>
        <v>0</v>
      </c>
      <c r="M919" s="18">
        <f>+M920+M922</f>
        <v>0</v>
      </c>
      <c r="N919" s="25">
        <f t="shared" ref="N919:O919" si="535">+N920+N922</f>
        <v>0</v>
      </c>
      <c r="O919" s="25">
        <f t="shared" si="535"/>
        <v>0</v>
      </c>
    </row>
    <row r="920" spans="1:15" ht="13.6" hidden="1" x14ac:dyDescent="0.25">
      <c r="A920" s="40" t="s">
        <v>39</v>
      </c>
      <c r="B920" s="27">
        <v>700</v>
      </c>
      <c r="C920" s="37" t="s">
        <v>85</v>
      </c>
      <c r="D920" s="37" t="s">
        <v>161</v>
      </c>
      <c r="E920" s="11" t="s">
        <v>533</v>
      </c>
      <c r="F920" s="38">
        <v>200</v>
      </c>
      <c r="G920" s="29">
        <f t="shared" ref="G920:O920" si="536">+G921</f>
        <v>0</v>
      </c>
      <c r="H920" s="29">
        <f t="shared" si="536"/>
        <v>0</v>
      </c>
      <c r="I920" s="29">
        <f t="shared" si="536"/>
        <v>0</v>
      </c>
      <c r="J920" s="29">
        <f t="shared" si="536"/>
        <v>0</v>
      </c>
      <c r="K920" s="29">
        <f t="shared" si="536"/>
        <v>0</v>
      </c>
      <c r="L920" s="29">
        <f t="shared" si="536"/>
        <v>0</v>
      </c>
      <c r="M920" s="29">
        <f t="shared" si="536"/>
        <v>0</v>
      </c>
      <c r="N920" s="39">
        <f t="shared" si="536"/>
        <v>0</v>
      </c>
      <c r="O920" s="39">
        <f t="shared" si="536"/>
        <v>0</v>
      </c>
    </row>
    <row r="921" spans="1:15" ht="13.6" hidden="1" x14ac:dyDescent="0.25">
      <c r="A921" s="40" t="s">
        <v>40</v>
      </c>
      <c r="B921" s="27">
        <v>700</v>
      </c>
      <c r="C921" s="37" t="s">
        <v>85</v>
      </c>
      <c r="D921" s="37" t="s">
        <v>161</v>
      </c>
      <c r="E921" s="11" t="s">
        <v>533</v>
      </c>
      <c r="F921" s="38">
        <v>240</v>
      </c>
      <c r="G921" s="29">
        <f>+H921+I921</f>
        <v>0</v>
      </c>
      <c r="H921" s="29"/>
      <c r="I921" s="29"/>
      <c r="J921" s="29">
        <f>+K921+L921</f>
        <v>0</v>
      </c>
      <c r="K921" s="29">
        <f>3500+7121.1-3500-7121.1</f>
        <v>0</v>
      </c>
      <c r="L921" s="29"/>
      <c r="M921" s="29">
        <f>+N921+O921</f>
        <v>0</v>
      </c>
      <c r="N921" s="39">
        <f>3500+7121.1-3500-7121.1</f>
        <v>0</v>
      </c>
      <c r="O921" s="39"/>
    </row>
    <row r="922" spans="1:15" ht="27.2" hidden="1" x14ac:dyDescent="0.25">
      <c r="A922" s="26" t="s">
        <v>553</v>
      </c>
      <c r="B922" s="27">
        <v>700</v>
      </c>
      <c r="C922" s="37" t="s">
        <v>85</v>
      </c>
      <c r="D922" s="37" t="s">
        <v>161</v>
      </c>
      <c r="E922" s="11" t="s">
        <v>533</v>
      </c>
      <c r="F922" s="38">
        <v>600</v>
      </c>
      <c r="G922" s="29">
        <f t="shared" ref="G922:O922" si="537">+G923</f>
        <v>0</v>
      </c>
      <c r="H922" s="29">
        <f t="shared" si="537"/>
        <v>0</v>
      </c>
      <c r="I922" s="29">
        <f t="shared" si="537"/>
        <v>0</v>
      </c>
      <c r="J922" s="29">
        <f t="shared" si="537"/>
        <v>0</v>
      </c>
      <c r="K922" s="29">
        <f t="shared" si="537"/>
        <v>0</v>
      </c>
      <c r="L922" s="29">
        <f t="shared" si="537"/>
        <v>0</v>
      </c>
      <c r="M922" s="29">
        <f t="shared" si="537"/>
        <v>0</v>
      </c>
      <c r="N922" s="39">
        <f t="shared" si="537"/>
        <v>0</v>
      </c>
      <c r="O922" s="39">
        <f t="shared" si="537"/>
        <v>0</v>
      </c>
    </row>
    <row r="923" spans="1:15" ht="13.6" hidden="1" x14ac:dyDescent="0.25">
      <c r="A923" s="60" t="s">
        <v>554</v>
      </c>
      <c r="B923" s="27">
        <v>700</v>
      </c>
      <c r="C923" s="37" t="s">
        <v>85</v>
      </c>
      <c r="D923" s="37" t="s">
        <v>161</v>
      </c>
      <c r="E923" s="11" t="s">
        <v>533</v>
      </c>
      <c r="F923" s="38">
        <v>610</v>
      </c>
      <c r="G923" s="29">
        <f>+H923+I923</f>
        <v>0</v>
      </c>
      <c r="H923" s="29"/>
      <c r="I923" s="29"/>
      <c r="J923" s="29">
        <f>+K923+L923</f>
        <v>0</v>
      </c>
      <c r="K923" s="29"/>
      <c r="L923" s="29"/>
      <c r="M923" s="29">
        <f>+N923+O923</f>
        <v>0</v>
      </c>
      <c r="N923" s="39"/>
      <c r="O923" s="39"/>
    </row>
    <row r="924" spans="1:15" hidden="1" x14ac:dyDescent="0.2">
      <c r="A924" s="22" t="s">
        <v>534</v>
      </c>
      <c r="B924" s="10">
        <v>700</v>
      </c>
      <c r="C924" s="33" t="s">
        <v>85</v>
      </c>
      <c r="D924" s="33" t="s">
        <v>161</v>
      </c>
      <c r="E924" s="9" t="s">
        <v>535</v>
      </c>
      <c r="F924" s="36"/>
      <c r="G924" s="18">
        <f t="shared" ref="G924:I924" si="538">+G925+G927</f>
        <v>0</v>
      </c>
      <c r="H924" s="18">
        <f t="shared" si="538"/>
        <v>0</v>
      </c>
      <c r="I924" s="18">
        <f t="shared" si="538"/>
        <v>0</v>
      </c>
      <c r="J924" s="18">
        <f t="shared" ref="J924:O924" si="539">+J925+J927</f>
        <v>0</v>
      </c>
      <c r="K924" s="18">
        <f t="shared" si="539"/>
        <v>0</v>
      </c>
      <c r="L924" s="18">
        <f t="shared" si="539"/>
        <v>0</v>
      </c>
      <c r="M924" s="18">
        <f t="shared" si="539"/>
        <v>0</v>
      </c>
      <c r="N924" s="25">
        <f t="shared" si="539"/>
        <v>0</v>
      </c>
      <c r="O924" s="25">
        <f t="shared" si="539"/>
        <v>0</v>
      </c>
    </row>
    <row r="925" spans="1:15" ht="13.6" hidden="1" x14ac:dyDescent="0.25">
      <c r="A925" s="40" t="s">
        <v>39</v>
      </c>
      <c r="B925" s="27">
        <v>700</v>
      </c>
      <c r="C925" s="37" t="s">
        <v>85</v>
      </c>
      <c r="D925" s="37" t="s">
        <v>161</v>
      </c>
      <c r="E925" s="11" t="s">
        <v>535</v>
      </c>
      <c r="F925" s="38">
        <v>200</v>
      </c>
      <c r="G925" s="29">
        <f t="shared" ref="G925:O925" si="540">+G926</f>
        <v>0</v>
      </c>
      <c r="H925" s="29">
        <f t="shared" si="540"/>
        <v>0</v>
      </c>
      <c r="I925" s="29">
        <f t="shared" si="540"/>
        <v>0</v>
      </c>
      <c r="J925" s="29">
        <f t="shared" si="540"/>
        <v>0</v>
      </c>
      <c r="K925" s="29">
        <f t="shared" si="540"/>
        <v>0</v>
      </c>
      <c r="L925" s="29">
        <f t="shared" si="540"/>
        <v>0</v>
      </c>
      <c r="M925" s="29">
        <f t="shared" si="540"/>
        <v>0</v>
      </c>
      <c r="N925" s="39">
        <f t="shared" si="540"/>
        <v>0</v>
      </c>
      <c r="O925" s="39">
        <f t="shared" si="540"/>
        <v>0</v>
      </c>
    </row>
    <row r="926" spans="1:15" ht="13.6" hidden="1" x14ac:dyDescent="0.25">
      <c r="A926" s="40" t="s">
        <v>40</v>
      </c>
      <c r="B926" s="27">
        <v>700</v>
      </c>
      <c r="C926" s="37" t="s">
        <v>85</v>
      </c>
      <c r="D926" s="37" t="s">
        <v>161</v>
      </c>
      <c r="E926" s="11" t="s">
        <v>535</v>
      </c>
      <c r="F926" s="38">
        <v>240</v>
      </c>
      <c r="G926" s="29">
        <f>+H926+I926</f>
        <v>0</v>
      </c>
      <c r="H926" s="29"/>
      <c r="I926" s="29"/>
      <c r="J926" s="29">
        <f>+K926+L926</f>
        <v>0</v>
      </c>
      <c r="K926" s="29"/>
      <c r="L926" s="29"/>
      <c r="M926" s="29">
        <f>+N926+O926</f>
        <v>0</v>
      </c>
      <c r="N926" s="39"/>
      <c r="O926" s="39"/>
    </row>
    <row r="927" spans="1:15" ht="27.2" hidden="1" x14ac:dyDescent="0.25">
      <c r="A927" s="26" t="s">
        <v>553</v>
      </c>
      <c r="B927" s="27">
        <v>700</v>
      </c>
      <c r="C927" s="37" t="s">
        <v>85</v>
      </c>
      <c r="D927" s="37" t="s">
        <v>161</v>
      </c>
      <c r="E927" s="11" t="s">
        <v>535</v>
      </c>
      <c r="F927" s="38">
        <v>600</v>
      </c>
      <c r="G927" s="29">
        <f t="shared" ref="G927:O927" si="541">+G928</f>
        <v>0</v>
      </c>
      <c r="H927" s="29">
        <f t="shared" si="541"/>
        <v>0</v>
      </c>
      <c r="I927" s="29">
        <f t="shared" si="541"/>
        <v>0</v>
      </c>
      <c r="J927" s="29">
        <f t="shared" si="541"/>
        <v>0</v>
      </c>
      <c r="K927" s="29">
        <f t="shared" si="541"/>
        <v>0</v>
      </c>
      <c r="L927" s="29">
        <f t="shared" si="541"/>
        <v>0</v>
      </c>
      <c r="M927" s="29">
        <f t="shared" si="541"/>
        <v>0</v>
      </c>
      <c r="N927" s="39">
        <f t="shared" si="541"/>
        <v>0</v>
      </c>
      <c r="O927" s="39">
        <f t="shared" si="541"/>
        <v>0</v>
      </c>
    </row>
    <row r="928" spans="1:15" ht="13.6" hidden="1" x14ac:dyDescent="0.25">
      <c r="A928" s="60" t="s">
        <v>554</v>
      </c>
      <c r="B928" s="27">
        <v>700</v>
      </c>
      <c r="C928" s="37" t="s">
        <v>85</v>
      </c>
      <c r="D928" s="37" t="s">
        <v>161</v>
      </c>
      <c r="E928" s="11" t="s">
        <v>535</v>
      </c>
      <c r="F928" s="38">
        <v>610</v>
      </c>
      <c r="G928" s="29">
        <f>+H928+I928</f>
        <v>0</v>
      </c>
      <c r="H928" s="29"/>
      <c r="I928" s="29"/>
      <c r="J928" s="29">
        <f>+K928+L928</f>
        <v>0</v>
      </c>
      <c r="K928" s="29"/>
      <c r="L928" s="29"/>
      <c r="M928" s="29">
        <f>+N928+O928</f>
        <v>0</v>
      </c>
      <c r="N928" s="39"/>
      <c r="O928" s="39"/>
    </row>
    <row r="929" spans="1:15" ht="38.75" hidden="1" x14ac:dyDescent="0.2">
      <c r="A929" s="30" t="s">
        <v>188</v>
      </c>
      <c r="B929" s="10">
        <v>700</v>
      </c>
      <c r="C929" s="33" t="s">
        <v>85</v>
      </c>
      <c r="D929" s="33" t="s">
        <v>161</v>
      </c>
      <c r="E929" s="9" t="s">
        <v>536</v>
      </c>
      <c r="F929" s="36"/>
      <c r="G929" s="18">
        <f t="shared" ref="G929:O930" si="542">+G930</f>
        <v>0</v>
      </c>
      <c r="H929" s="18">
        <f t="shared" si="542"/>
        <v>0</v>
      </c>
      <c r="I929" s="18">
        <f t="shared" si="542"/>
        <v>0</v>
      </c>
      <c r="J929" s="18">
        <f t="shared" si="542"/>
        <v>0</v>
      </c>
      <c r="K929" s="18">
        <f t="shared" si="542"/>
        <v>0</v>
      </c>
      <c r="L929" s="18">
        <f t="shared" si="542"/>
        <v>0</v>
      </c>
      <c r="M929" s="18">
        <f t="shared" si="542"/>
        <v>0</v>
      </c>
      <c r="N929" s="25">
        <f t="shared" si="542"/>
        <v>0</v>
      </c>
      <c r="O929" s="25">
        <f t="shared" si="542"/>
        <v>0</v>
      </c>
    </row>
    <row r="930" spans="1:15" ht="13.6" hidden="1" x14ac:dyDescent="0.25">
      <c r="A930" s="40" t="s">
        <v>39</v>
      </c>
      <c r="B930" s="27">
        <v>700</v>
      </c>
      <c r="C930" s="37" t="s">
        <v>85</v>
      </c>
      <c r="D930" s="37" t="s">
        <v>161</v>
      </c>
      <c r="E930" s="11" t="s">
        <v>536</v>
      </c>
      <c r="F930" s="38">
        <v>200</v>
      </c>
      <c r="G930" s="29">
        <f t="shared" si="542"/>
        <v>0</v>
      </c>
      <c r="H930" s="29">
        <f t="shared" si="542"/>
        <v>0</v>
      </c>
      <c r="I930" s="29">
        <f t="shared" si="542"/>
        <v>0</v>
      </c>
      <c r="J930" s="29">
        <f t="shared" si="542"/>
        <v>0</v>
      </c>
      <c r="K930" s="29">
        <f t="shared" si="542"/>
        <v>0</v>
      </c>
      <c r="L930" s="29">
        <f t="shared" si="542"/>
        <v>0</v>
      </c>
      <c r="M930" s="29">
        <f t="shared" si="542"/>
        <v>0</v>
      </c>
      <c r="N930" s="39">
        <f t="shared" si="542"/>
        <v>0</v>
      </c>
      <c r="O930" s="39">
        <f t="shared" si="542"/>
        <v>0</v>
      </c>
    </row>
    <row r="931" spans="1:15" ht="13.6" hidden="1" x14ac:dyDescent="0.25">
      <c r="A931" s="40" t="s">
        <v>40</v>
      </c>
      <c r="B931" s="27">
        <v>700</v>
      </c>
      <c r="C931" s="37" t="s">
        <v>85</v>
      </c>
      <c r="D931" s="37" t="s">
        <v>161</v>
      </c>
      <c r="E931" s="11" t="s">
        <v>536</v>
      </c>
      <c r="F931" s="38">
        <v>240</v>
      </c>
      <c r="G931" s="29">
        <f>+H931+I931</f>
        <v>0</v>
      </c>
      <c r="H931" s="29"/>
      <c r="I931" s="29"/>
      <c r="J931" s="29">
        <f>+K931+L931</f>
        <v>0</v>
      </c>
      <c r="K931" s="29"/>
      <c r="L931" s="29"/>
      <c r="M931" s="29">
        <f>+N931+O931</f>
        <v>0</v>
      </c>
      <c r="N931" s="39"/>
      <c r="O931" s="39"/>
    </row>
    <row r="932" spans="1:15" ht="27.2" hidden="1" x14ac:dyDescent="0.25">
      <c r="A932" s="26" t="s">
        <v>553</v>
      </c>
      <c r="B932" s="27">
        <v>700</v>
      </c>
      <c r="C932" s="37" t="s">
        <v>85</v>
      </c>
      <c r="D932" s="37" t="s">
        <v>161</v>
      </c>
      <c r="E932" s="11" t="s">
        <v>627</v>
      </c>
      <c r="F932" s="38">
        <v>600</v>
      </c>
      <c r="G932" s="29">
        <f t="shared" ref="G932:O932" si="543">+G933</f>
        <v>0</v>
      </c>
      <c r="H932" s="29">
        <f t="shared" si="543"/>
        <v>0</v>
      </c>
      <c r="I932" s="29">
        <f t="shared" si="543"/>
        <v>0</v>
      </c>
      <c r="J932" s="29">
        <f t="shared" si="543"/>
        <v>0</v>
      </c>
      <c r="K932" s="29">
        <f t="shared" si="543"/>
        <v>0</v>
      </c>
      <c r="L932" s="29">
        <f t="shared" si="543"/>
        <v>0</v>
      </c>
      <c r="M932" s="29">
        <f t="shared" si="543"/>
        <v>0</v>
      </c>
      <c r="N932" s="39">
        <f t="shared" si="543"/>
        <v>0</v>
      </c>
      <c r="O932" s="39">
        <f t="shared" si="543"/>
        <v>0</v>
      </c>
    </row>
    <row r="933" spans="1:15" ht="13.6" hidden="1" x14ac:dyDescent="0.25">
      <c r="A933" s="60" t="s">
        <v>554</v>
      </c>
      <c r="B933" s="27">
        <v>700</v>
      </c>
      <c r="C933" s="37" t="s">
        <v>85</v>
      </c>
      <c r="D933" s="37" t="s">
        <v>161</v>
      </c>
      <c r="E933" s="11" t="s">
        <v>627</v>
      </c>
      <c r="F933" s="38">
        <v>610</v>
      </c>
      <c r="G933" s="29">
        <f>+H933+I933</f>
        <v>0</v>
      </c>
      <c r="H933" s="29"/>
      <c r="I933" s="29"/>
      <c r="J933" s="29">
        <f>+K933+L933</f>
        <v>0</v>
      </c>
      <c r="K933" s="29"/>
      <c r="L933" s="29"/>
      <c r="M933" s="29">
        <f>+N933+O933</f>
        <v>0</v>
      </c>
      <c r="N933" s="11"/>
      <c r="O933" s="11"/>
    </row>
    <row r="934" spans="1:15" ht="25.85" hidden="1" x14ac:dyDescent="0.2">
      <c r="A934" s="22" t="s">
        <v>539</v>
      </c>
      <c r="B934" s="10">
        <v>700</v>
      </c>
      <c r="C934" s="33" t="s">
        <v>85</v>
      </c>
      <c r="D934" s="33" t="s">
        <v>161</v>
      </c>
      <c r="E934" s="58" t="s">
        <v>540</v>
      </c>
      <c r="F934" s="36"/>
      <c r="G934" s="18">
        <f t="shared" ref="G934:I934" si="544">+G935+G937</f>
        <v>0</v>
      </c>
      <c r="H934" s="18">
        <f t="shared" si="544"/>
        <v>0</v>
      </c>
      <c r="I934" s="18">
        <f t="shared" si="544"/>
        <v>0</v>
      </c>
      <c r="J934" s="18">
        <f t="shared" ref="J934:O934" si="545">+J935+J937</f>
        <v>0</v>
      </c>
      <c r="K934" s="18">
        <f t="shared" si="545"/>
        <v>0</v>
      </c>
      <c r="L934" s="18">
        <f t="shared" si="545"/>
        <v>0</v>
      </c>
      <c r="M934" s="18">
        <f t="shared" si="545"/>
        <v>0</v>
      </c>
      <c r="N934" s="25">
        <f t="shared" si="545"/>
        <v>0</v>
      </c>
      <c r="O934" s="25">
        <f t="shared" si="545"/>
        <v>0</v>
      </c>
    </row>
    <row r="935" spans="1:15" ht="13.6" hidden="1" x14ac:dyDescent="0.25">
      <c r="A935" s="40" t="s">
        <v>39</v>
      </c>
      <c r="B935" s="27">
        <v>700</v>
      </c>
      <c r="C935" s="37" t="s">
        <v>85</v>
      </c>
      <c r="D935" s="37" t="s">
        <v>161</v>
      </c>
      <c r="E935" s="57" t="s">
        <v>540</v>
      </c>
      <c r="F935" s="38">
        <v>200</v>
      </c>
      <c r="G935" s="29">
        <f t="shared" ref="G935:O935" si="546">+G936</f>
        <v>0</v>
      </c>
      <c r="H935" s="29">
        <f t="shared" si="546"/>
        <v>0</v>
      </c>
      <c r="I935" s="29">
        <f t="shared" si="546"/>
        <v>0</v>
      </c>
      <c r="J935" s="29">
        <f t="shared" si="546"/>
        <v>0</v>
      </c>
      <c r="K935" s="29">
        <f t="shared" si="546"/>
        <v>0</v>
      </c>
      <c r="L935" s="29">
        <f t="shared" si="546"/>
        <v>0</v>
      </c>
      <c r="M935" s="29">
        <f t="shared" si="546"/>
        <v>0</v>
      </c>
      <c r="N935" s="39">
        <f t="shared" si="546"/>
        <v>0</v>
      </c>
      <c r="O935" s="39">
        <f t="shared" si="546"/>
        <v>0</v>
      </c>
    </row>
    <row r="936" spans="1:15" ht="13.6" hidden="1" x14ac:dyDescent="0.25">
      <c r="A936" s="40" t="s">
        <v>40</v>
      </c>
      <c r="B936" s="27">
        <v>700</v>
      </c>
      <c r="C936" s="37" t="s">
        <v>85</v>
      </c>
      <c r="D936" s="37" t="s">
        <v>161</v>
      </c>
      <c r="E936" s="57" t="s">
        <v>540</v>
      </c>
      <c r="F936" s="38">
        <v>240</v>
      </c>
      <c r="G936" s="29">
        <f>+H936+I936</f>
        <v>0</v>
      </c>
      <c r="H936" s="29"/>
      <c r="I936" s="29"/>
      <c r="J936" s="29">
        <f>+K936+L936</f>
        <v>0</v>
      </c>
      <c r="K936" s="29"/>
      <c r="L936" s="29"/>
      <c r="M936" s="29">
        <f>+N936+O936</f>
        <v>0</v>
      </c>
      <c r="N936" s="39"/>
      <c r="O936" s="39"/>
    </row>
    <row r="937" spans="1:15" ht="27.2" hidden="1" x14ac:dyDescent="0.25">
      <c r="A937" s="26" t="s">
        <v>553</v>
      </c>
      <c r="B937" s="27">
        <v>700</v>
      </c>
      <c r="C937" s="37" t="s">
        <v>85</v>
      </c>
      <c r="D937" s="37" t="s">
        <v>161</v>
      </c>
      <c r="E937" s="57" t="s">
        <v>540</v>
      </c>
      <c r="F937" s="38">
        <v>600</v>
      </c>
      <c r="G937" s="29">
        <f t="shared" ref="G937:O937" si="547">+G938</f>
        <v>0</v>
      </c>
      <c r="H937" s="29">
        <f t="shared" si="547"/>
        <v>0</v>
      </c>
      <c r="I937" s="29">
        <f t="shared" si="547"/>
        <v>0</v>
      </c>
      <c r="J937" s="29">
        <f t="shared" si="547"/>
        <v>0</v>
      </c>
      <c r="K937" s="29">
        <f t="shared" si="547"/>
        <v>0</v>
      </c>
      <c r="L937" s="29">
        <f t="shared" si="547"/>
        <v>0</v>
      </c>
      <c r="M937" s="29">
        <f t="shared" si="547"/>
        <v>0</v>
      </c>
      <c r="N937" s="39">
        <f t="shared" si="547"/>
        <v>0</v>
      </c>
      <c r="O937" s="39">
        <f t="shared" si="547"/>
        <v>0</v>
      </c>
    </row>
    <row r="938" spans="1:15" ht="13.6" hidden="1" x14ac:dyDescent="0.25">
      <c r="A938" s="60" t="s">
        <v>554</v>
      </c>
      <c r="B938" s="27">
        <v>700</v>
      </c>
      <c r="C938" s="37" t="s">
        <v>85</v>
      </c>
      <c r="D938" s="37" t="s">
        <v>161</v>
      </c>
      <c r="E938" s="57" t="s">
        <v>540</v>
      </c>
      <c r="F938" s="38">
        <v>610</v>
      </c>
      <c r="G938" s="29">
        <f>+H938+I938</f>
        <v>0</v>
      </c>
      <c r="H938" s="29"/>
      <c r="I938" s="29"/>
      <c r="J938" s="29">
        <f>+K938+L938</f>
        <v>0</v>
      </c>
      <c r="K938" s="29"/>
      <c r="L938" s="29"/>
      <c r="M938" s="29">
        <f>+N938+O938</f>
        <v>0</v>
      </c>
      <c r="N938" s="39"/>
      <c r="O938" s="39"/>
    </row>
    <row r="939" spans="1:15" ht="38.75" hidden="1" x14ac:dyDescent="0.25">
      <c r="A939" s="22" t="s">
        <v>537</v>
      </c>
      <c r="B939" s="10">
        <v>700</v>
      </c>
      <c r="C939" s="33" t="s">
        <v>85</v>
      </c>
      <c r="D939" s="37" t="s">
        <v>161</v>
      </c>
      <c r="E939" s="58" t="s">
        <v>538</v>
      </c>
      <c r="F939" s="36"/>
      <c r="G939" s="18">
        <f t="shared" ref="G939:O940" si="548">+G940</f>
        <v>0</v>
      </c>
      <c r="H939" s="18">
        <f t="shared" si="548"/>
        <v>0</v>
      </c>
      <c r="I939" s="18">
        <f t="shared" si="548"/>
        <v>0</v>
      </c>
      <c r="J939" s="18">
        <f t="shared" si="548"/>
        <v>0</v>
      </c>
      <c r="K939" s="18">
        <f t="shared" si="548"/>
        <v>0</v>
      </c>
      <c r="L939" s="18">
        <f t="shared" si="548"/>
        <v>0</v>
      </c>
      <c r="M939" s="18">
        <f t="shared" si="548"/>
        <v>0</v>
      </c>
      <c r="N939" s="25">
        <f t="shared" si="548"/>
        <v>0</v>
      </c>
      <c r="O939" s="25">
        <f t="shared" si="548"/>
        <v>0</v>
      </c>
    </row>
    <row r="940" spans="1:15" ht="13.6" hidden="1" x14ac:dyDescent="0.25">
      <c r="A940" s="40" t="s">
        <v>39</v>
      </c>
      <c r="B940" s="27">
        <v>700</v>
      </c>
      <c r="C940" s="37" t="s">
        <v>85</v>
      </c>
      <c r="D940" s="37" t="s">
        <v>161</v>
      </c>
      <c r="E940" s="57" t="s">
        <v>538</v>
      </c>
      <c r="F940" s="38">
        <v>200</v>
      </c>
      <c r="G940" s="29">
        <f t="shared" si="548"/>
        <v>0</v>
      </c>
      <c r="H940" s="29">
        <f t="shared" si="548"/>
        <v>0</v>
      </c>
      <c r="I940" s="29">
        <f t="shared" si="548"/>
        <v>0</v>
      </c>
      <c r="J940" s="29">
        <f t="shared" si="548"/>
        <v>0</v>
      </c>
      <c r="K940" s="29">
        <f t="shared" si="548"/>
        <v>0</v>
      </c>
      <c r="L940" s="29">
        <f t="shared" si="548"/>
        <v>0</v>
      </c>
      <c r="M940" s="29">
        <f t="shared" si="548"/>
        <v>0</v>
      </c>
      <c r="N940" s="39">
        <f t="shared" si="548"/>
        <v>0</v>
      </c>
      <c r="O940" s="39">
        <f t="shared" si="548"/>
        <v>0</v>
      </c>
    </row>
    <row r="941" spans="1:15" ht="13.6" hidden="1" x14ac:dyDescent="0.25">
      <c r="A941" s="40" t="s">
        <v>40</v>
      </c>
      <c r="B941" s="27">
        <v>700</v>
      </c>
      <c r="C941" s="37" t="s">
        <v>85</v>
      </c>
      <c r="D941" s="37" t="s">
        <v>161</v>
      </c>
      <c r="E941" s="57" t="s">
        <v>538</v>
      </c>
      <c r="F941" s="38">
        <v>240</v>
      </c>
      <c r="G941" s="29">
        <f>+H941+I941</f>
        <v>0</v>
      </c>
      <c r="H941" s="29"/>
      <c r="I941" s="29"/>
      <c r="J941" s="29">
        <f>+K941+L941</f>
        <v>0</v>
      </c>
      <c r="K941" s="29"/>
      <c r="L941" s="29"/>
      <c r="M941" s="29">
        <f>+N941+O941</f>
        <v>0</v>
      </c>
      <c r="N941" s="39"/>
      <c r="O941" s="39"/>
    </row>
    <row r="942" spans="1:15" ht="27.2" hidden="1" x14ac:dyDescent="0.25">
      <c r="A942" s="26" t="s">
        <v>553</v>
      </c>
      <c r="B942" s="27">
        <v>700</v>
      </c>
      <c r="C942" s="37" t="s">
        <v>85</v>
      </c>
      <c r="D942" s="37" t="s">
        <v>161</v>
      </c>
      <c r="E942" s="57" t="s">
        <v>628</v>
      </c>
      <c r="F942" s="38">
        <v>600</v>
      </c>
      <c r="G942" s="29">
        <f t="shared" ref="G942:O942" si="549">+G943</f>
        <v>0</v>
      </c>
      <c r="H942" s="29">
        <f t="shared" si="549"/>
        <v>0</v>
      </c>
      <c r="I942" s="29">
        <f t="shared" si="549"/>
        <v>0</v>
      </c>
      <c r="J942" s="29">
        <f t="shared" si="549"/>
        <v>0</v>
      </c>
      <c r="K942" s="29">
        <f t="shared" si="549"/>
        <v>0</v>
      </c>
      <c r="L942" s="29">
        <f t="shared" si="549"/>
        <v>0</v>
      </c>
      <c r="M942" s="29">
        <f t="shared" si="549"/>
        <v>0</v>
      </c>
      <c r="N942" s="39">
        <f t="shared" si="549"/>
        <v>0</v>
      </c>
      <c r="O942" s="39">
        <f t="shared" si="549"/>
        <v>0</v>
      </c>
    </row>
    <row r="943" spans="1:15" ht="13.6" hidden="1" x14ac:dyDescent="0.25">
      <c r="A943" s="60" t="s">
        <v>554</v>
      </c>
      <c r="B943" s="27">
        <v>700</v>
      </c>
      <c r="C943" s="37" t="s">
        <v>85</v>
      </c>
      <c r="D943" s="37" t="s">
        <v>161</v>
      </c>
      <c r="E943" s="57" t="s">
        <v>628</v>
      </c>
      <c r="F943" s="38">
        <v>610</v>
      </c>
      <c r="G943" s="29">
        <f>+H943+I943</f>
        <v>0</v>
      </c>
      <c r="H943" s="29"/>
      <c r="I943" s="29"/>
      <c r="J943" s="29">
        <f>+K943+L943</f>
        <v>0</v>
      </c>
      <c r="K943" s="29"/>
      <c r="L943" s="29"/>
      <c r="M943" s="29">
        <f>+N943+O943</f>
        <v>0</v>
      </c>
      <c r="N943" s="39"/>
      <c r="O943" s="39"/>
    </row>
    <row r="944" spans="1:15" ht="38.75" hidden="1" x14ac:dyDescent="0.2">
      <c r="A944" s="22" t="s">
        <v>541</v>
      </c>
      <c r="B944" s="10">
        <v>700</v>
      </c>
      <c r="C944" s="33" t="s">
        <v>85</v>
      </c>
      <c r="D944" s="33" t="s">
        <v>161</v>
      </c>
      <c r="E944" s="58" t="s">
        <v>542</v>
      </c>
      <c r="F944" s="36"/>
      <c r="G944" s="18">
        <f t="shared" ref="G944:I944" si="550">+G945+G948</f>
        <v>0</v>
      </c>
      <c r="H944" s="18">
        <f t="shared" si="550"/>
        <v>0</v>
      </c>
      <c r="I944" s="18">
        <f t="shared" si="550"/>
        <v>0</v>
      </c>
      <c r="J944" s="18">
        <f t="shared" ref="J944:O944" si="551">+J945+J948</f>
        <v>0</v>
      </c>
      <c r="K944" s="18">
        <f t="shared" si="551"/>
        <v>0</v>
      </c>
      <c r="L944" s="18">
        <f t="shared" si="551"/>
        <v>0</v>
      </c>
      <c r="M944" s="18">
        <f t="shared" si="551"/>
        <v>0</v>
      </c>
      <c r="N944" s="25">
        <f t="shared" si="551"/>
        <v>0</v>
      </c>
      <c r="O944" s="25">
        <f t="shared" si="551"/>
        <v>0</v>
      </c>
    </row>
    <row r="945" spans="1:15" ht="15.65" hidden="1" x14ac:dyDescent="0.25">
      <c r="A945" s="87" t="s">
        <v>543</v>
      </c>
      <c r="B945" s="10">
        <v>700</v>
      </c>
      <c r="C945" s="33" t="s">
        <v>85</v>
      </c>
      <c r="D945" s="33" t="s">
        <v>161</v>
      </c>
      <c r="E945" s="9" t="s">
        <v>544</v>
      </c>
      <c r="F945" s="88"/>
      <c r="G945" s="18">
        <f t="shared" ref="G945:O949" si="552">+G946</f>
        <v>0</v>
      </c>
      <c r="H945" s="18">
        <f t="shared" si="552"/>
        <v>0</v>
      </c>
      <c r="I945" s="18">
        <f t="shared" si="552"/>
        <v>0</v>
      </c>
      <c r="J945" s="18">
        <f t="shared" si="552"/>
        <v>0</v>
      </c>
      <c r="K945" s="18">
        <f t="shared" si="552"/>
        <v>0</v>
      </c>
      <c r="L945" s="18">
        <f t="shared" si="552"/>
        <v>0</v>
      </c>
      <c r="M945" s="18">
        <f t="shared" si="552"/>
        <v>0</v>
      </c>
      <c r="N945" s="9">
        <f t="shared" si="552"/>
        <v>0</v>
      </c>
      <c r="O945" s="9">
        <f t="shared" si="552"/>
        <v>0</v>
      </c>
    </row>
    <row r="946" spans="1:15" ht="27.2" hidden="1" x14ac:dyDescent="0.25">
      <c r="A946" s="26" t="s">
        <v>553</v>
      </c>
      <c r="B946" s="27">
        <v>700</v>
      </c>
      <c r="C946" s="37" t="s">
        <v>85</v>
      </c>
      <c r="D946" s="37" t="s">
        <v>161</v>
      </c>
      <c r="E946" s="11" t="s">
        <v>544</v>
      </c>
      <c r="F946" s="38">
        <v>600</v>
      </c>
      <c r="G946" s="29">
        <f t="shared" si="552"/>
        <v>0</v>
      </c>
      <c r="H946" s="29">
        <f t="shared" si="552"/>
        <v>0</v>
      </c>
      <c r="I946" s="29">
        <f t="shared" si="552"/>
        <v>0</v>
      </c>
      <c r="J946" s="29">
        <f t="shared" si="552"/>
        <v>0</v>
      </c>
      <c r="K946" s="29">
        <f t="shared" si="552"/>
        <v>0</v>
      </c>
      <c r="L946" s="29">
        <f t="shared" si="552"/>
        <v>0</v>
      </c>
      <c r="M946" s="29">
        <f t="shared" si="552"/>
        <v>0</v>
      </c>
      <c r="N946" s="11">
        <f t="shared" si="552"/>
        <v>0</v>
      </c>
      <c r="O946" s="11">
        <f t="shared" si="552"/>
        <v>0</v>
      </c>
    </row>
    <row r="947" spans="1:15" ht="13.6" hidden="1" x14ac:dyDescent="0.25">
      <c r="A947" s="60" t="s">
        <v>554</v>
      </c>
      <c r="B947" s="27">
        <v>700</v>
      </c>
      <c r="C947" s="37" t="s">
        <v>85</v>
      </c>
      <c r="D947" s="37" t="s">
        <v>161</v>
      </c>
      <c r="E947" s="11" t="s">
        <v>544</v>
      </c>
      <c r="F947" s="38">
        <v>610</v>
      </c>
      <c r="G947" s="29">
        <f>+H947+I947</f>
        <v>0</v>
      </c>
      <c r="H947" s="29"/>
      <c r="I947" s="29"/>
      <c r="J947" s="29">
        <f>+K947+L947</f>
        <v>0</v>
      </c>
      <c r="K947" s="29"/>
      <c r="L947" s="29"/>
      <c r="M947" s="29">
        <f>+N947+O947</f>
        <v>0</v>
      </c>
      <c r="N947" s="11"/>
      <c r="O947" s="11"/>
    </row>
    <row r="948" spans="1:15" ht="25.85" hidden="1" x14ac:dyDescent="0.25">
      <c r="A948" s="35" t="s">
        <v>545</v>
      </c>
      <c r="B948" s="10">
        <v>700</v>
      </c>
      <c r="C948" s="33" t="s">
        <v>85</v>
      </c>
      <c r="D948" s="33" t="s">
        <v>161</v>
      </c>
      <c r="E948" s="9" t="s">
        <v>546</v>
      </c>
      <c r="F948" s="88"/>
      <c r="G948" s="18">
        <f t="shared" si="552"/>
        <v>0</v>
      </c>
      <c r="H948" s="18">
        <f t="shared" si="552"/>
        <v>0</v>
      </c>
      <c r="I948" s="18">
        <f t="shared" si="552"/>
        <v>0</v>
      </c>
      <c r="J948" s="18">
        <f t="shared" si="552"/>
        <v>0</v>
      </c>
      <c r="K948" s="18">
        <f t="shared" si="552"/>
        <v>0</v>
      </c>
      <c r="L948" s="18">
        <f t="shared" si="552"/>
        <v>0</v>
      </c>
      <c r="M948" s="18">
        <f t="shared" si="552"/>
        <v>0</v>
      </c>
      <c r="N948" s="9">
        <f t="shared" si="552"/>
        <v>0</v>
      </c>
      <c r="O948" s="9">
        <f t="shared" si="552"/>
        <v>0</v>
      </c>
    </row>
    <row r="949" spans="1:15" ht="27.2" hidden="1" x14ac:dyDescent="0.25">
      <c r="A949" s="26" t="s">
        <v>553</v>
      </c>
      <c r="B949" s="27">
        <v>700</v>
      </c>
      <c r="C949" s="37" t="s">
        <v>85</v>
      </c>
      <c r="D949" s="37" t="s">
        <v>161</v>
      </c>
      <c r="E949" s="11" t="s">
        <v>546</v>
      </c>
      <c r="F949" s="38">
        <v>600</v>
      </c>
      <c r="G949" s="29">
        <f t="shared" si="552"/>
        <v>0</v>
      </c>
      <c r="H949" s="29">
        <f t="shared" si="552"/>
        <v>0</v>
      </c>
      <c r="I949" s="29">
        <f t="shared" si="552"/>
        <v>0</v>
      </c>
      <c r="J949" s="29">
        <f t="shared" si="552"/>
        <v>0</v>
      </c>
      <c r="K949" s="29">
        <f t="shared" si="552"/>
        <v>0</v>
      </c>
      <c r="L949" s="29">
        <f t="shared" si="552"/>
        <v>0</v>
      </c>
      <c r="M949" s="29">
        <f t="shared" si="552"/>
        <v>0</v>
      </c>
      <c r="N949" s="11">
        <f t="shared" si="552"/>
        <v>0</v>
      </c>
      <c r="O949" s="11">
        <f t="shared" si="552"/>
        <v>0</v>
      </c>
    </row>
    <row r="950" spans="1:15" ht="13.6" hidden="1" x14ac:dyDescent="0.25">
      <c r="A950" s="60" t="s">
        <v>554</v>
      </c>
      <c r="B950" s="27">
        <v>700</v>
      </c>
      <c r="C950" s="37" t="s">
        <v>85</v>
      </c>
      <c r="D950" s="37" t="s">
        <v>161</v>
      </c>
      <c r="E950" s="11" t="s">
        <v>546</v>
      </c>
      <c r="F950" s="38">
        <v>610</v>
      </c>
      <c r="G950" s="29">
        <f>+H950+I950</f>
        <v>0</v>
      </c>
      <c r="H950" s="29"/>
      <c r="I950" s="29"/>
      <c r="J950" s="29">
        <f>+K950+L950</f>
        <v>0</v>
      </c>
      <c r="K950" s="29"/>
      <c r="L950" s="29"/>
      <c r="M950" s="29">
        <f>+N950+O950</f>
        <v>0</v>
      </c>
      <c r="N950" s="11"/>
      <c r="O950" s="11"/>
    </row>
    <row r="951" spans="1:15" ht="25.85" x14ac:dyDescent="0.2">
      <c r="A951" s="68" t="s">
        <v>629</v>
      </c>
      <c r="B951" s="10">
        <v>700</v>
      </c>
      <c r="C951" s="33" t="s">
        <v>85</v>
      </c>
      <c r="D951" s="33" t="s">
        <v>161</v>
      </c>
      <c r="E951" s="9" t="s">
        <v>630</v>
      </c>
      <c r="F951" s="36"/>
      <c r="G951" s="18">
        <f t="shared" ref="G951:O951" si="553">+G952</f>
        <v>592.5</v>
      </c>
      <c r="H951" s="18">
        <f t="shared" si="553"/>
        <v>592.5</v>
      </c>
      <c r="I951" s="18">
        <f t="shared" si="553"/>
        <v>0</v>
      </c>
      <c r="J951" s="18">
        <f t="shared" si="553"/>
        <v>592.5</v>
      </c>
      <c r="K951" s="18">
        <f t="shared" si="553"/>
        <v>592.5</v>
      </c>
      <c r="L951" s="18">
        <f t="shared" si="553"/>
        <v>0</v>
      </c>
      <c r="M951" s="18">
        <f t="shared" si="553"/>
        <v>592.5</v>
      </c>
      <c r="N951" s="25">
        <f t="shared" si="553"/>
        <v>592.5</v>
      </c>
      <c r="O951" s="25">
        <f t="shared" si="553"/>
        <v>0</v>
      </c>
    </row>
    <row r="952" spans="1:15" ht="22.75" customHeight="1" x14ac:dyDescent="0.2">
      <c r="A952" s="68" t="s">
        <v>631</v>
      </c>
      <c r="B952" s="10">
        <v>700</v>
      </c>
      <c r="C952" s="33" t="s">
        <v>85</v>
      </c>
      <c r="D952" s="33" t="s">
        <v>161</v>
      </c>
      <c r="E952" s="9" t="s">
        <v>632</v>
      </c>
      <c r="F952" s="36"/>
      <c r="G952" s="18">
        <f>+G953+G955</f>
        <v>592.5</v>
      </c>
      <c r="H952" s="18">
        <f t="shared" ref="H952:O952" si="554">+H953+H955</f>
        <v>592.5</v>
      </c>
      <c r="I952" s="18">
        <f t="shared" si="554"/>
        <v>0</v>
      </c>
      <c r="J952" s="18">
        <f t="shared" si="554"/>
        <v>592.5</v>
      </c>
      <c r="K952" s="18">
        <f t="shared" si="554"/>
        <v>592.5</v>
      </c>
      <c r="L952" s="18">
        <f t="shared" si="554"/>
        <v>0</v>
      </c>
      <c r="M952" s="18">
        <f t="shared" si="554"/>
        <v>592.5</v>
      </c>
      <c r="N952" s="18">
        <f t="shared" si="554"/>
        <v>592.5</v>
      </c>
      <c r="O952" s="18">
        <f t="shared" si="554"/>
        <v>0</v>
      </c>
    </row>
    <row r="953" spans="1:15" ht="13.6" x14ac:dyDescent="0.25">
      <c r="A953" s="40" t="s">
        <v>39</v>
      </c>
      <c r="B953" s="27">
        <v>700</v>
      </c>
      <c r="C953" s="37" t="s">
        <v>85</v>
      </c>
      <c r="D953" s="37" t="s">
        <v>161</v>
      </c>
      <c r="E953" s="11" t="s">
        <v>632</v>
      </c>
      <c r="F953" s="38">
        <v>200</v>
      </c>
      <c r="G953" s="29">
        <f t="shared" ref="G953:O955" si="555">+G954</f>
        <v>547.5</v>
      </c>
      <c r="H953" s="29">
        <f t="shared" si="555"/>
        <v>547.5</v>
      </c>
      <c r="I953" s="29">
        <f t="shared" si="555"/>
        <v>0</v>
      </c>
      <c r="J953" s="29">
        <f t="shared" si="555"/>
        <v>547.5</v>
      </c>
      <c r="K953" s="29">
        <f t="shared" si="555"/>
        <v>547.5</v>
      </c>
      <c r="L953" s="29">
        <f t="shared" si="555"/>
        <v>0</v>
      </c>
      <c r="M953" s="29">
        <f t="shared" si="555"/>
        <v>547.5</v>
      </c>
      <c r="N953" s="39">
        <f t="shared" si="555"/>
        <v>547.5</v>
      </c>
      <c r="O953" s="39">
        <f t="shared" si="555"/>
        <v>0</v>
      </c>
    </row>
    <row r="954" spans="1:15" ht="13.6" x14ac:dyDescent="0.25">
      <c r="A954" s="40" t="s">
        <v>40</v>
      </c>
      <c r="B954" s="27">
        <v>700</v>
      </c>
      <c r="C954" s="37" t="s">
        <v>85</v>
      </c>
      <c r="D954" s="37" t="s">
        <v>161</v>
      </c>
      <c r="E954" s="11" t="s">
        <v>632</v>
      </c>
      <c r="F954" s="38">
        <v>240</v>
      </c>
      <c r="G954" s="29">
        <f>+H954+I954</f>
        <v>547.5</v>
      </c>
      <c r="H954" s="29">
        <v>547.5</v>
      </c>
      <c r="I954" s="29"/>
      <c r="J954" s="29">
        <f>+K954+L954</f>
        <v>547.5</v>
      </c>
      <c r="K954" s="29">
        <v>547.5</v>
      </c>
      <c r="L954" s="29"/>
      <c r="M954" s="29">
        <f>+N954+O954</f>
        <v>547.5</v>
      </c>
      <c r="N954" s="39">
        <v>547.5</v>
      </c>
      <c r="O954" s="39"/>
    </row>
    <row r="955" spans="1:15" ht="13.6" x14ac:dyDescent="0.25">
      <c r="A955" s="26" t="s">
        <v>114</v>
      </c>
      <c r="B955" s="27">
        <v>700</v>
      </c>
      <c r="C955" s="37" t="s">
        <v>85</v>
      </c>
      <c r="D955" s="37" t="s">
        <v>161</v>
      </c>
      <c r="E955" s="11" t="s">
        <v>632</v>
      </c>
      <c r="F955" s="38">
        <v>300</v>
      </c>
      <c r="G955" s="29">
        <f t="shared" si="555"/>
        <v>45</v>
      </c>
      <c r="H955" s="29">
        <f t="shared" si="555"/>
        <v>45</v>
      </c>
      <c r="I955" s="29">
        <f t="shared" si="555"/>
        <v>0</v>
      </c>
      <c r="J955" s="29">
        <f t="shared" si="555"/>
        <v>45</v>
      </c>
      <c r="K955" s="29">
        <f t="shared" si="555"/>
        <v>45</v>
      </c>
      <c r="L955" s="29">
        <f t="shared" si="555"/>
        <v>0</v>
      </c>
      <c r="M955" s="29">
        <f t="shared" si="555"/>
        <v>45</v>
      </c>
      <c r="N955" s="39">
        <f t="shared" si="555"/>
        <v>45</v>
      </c>
      <c r="O955" s="39">
        <f t="shared" si="555"/>
        <v>0</v>
      </c>
    </row>
    <row r="956" spans="1:15" ht="13.6" x14ac:dyDescent="0.25">
      <c r="A956" s="60" t="s">
        <v>120</v>
      </c>
      <c r="B956" s="27">
        <v>700</v>
      </c>
      <c r="C956" s="37" t="s">
        <v>85</v>
      </c>
      <c r="D956" s="37" t="s">
        <v>161</v>
      </c>
      <c r="E956" s="11" t="s">
        <v>632</v>
      </c>
      <c r="F956" s="38">
        <v>350</v>
      </c>
      <c r="G956" s="29">
        <f>+H956+I956</f>
        <v>45</v>
      </c>
      <c r="H956" s="29">
        <v>45</v>
      </c>
      <c r="I956" s="29"/>
      <c r="J956" s="29">
        <f>+K956+L956</f>
        <v>45</v>
      </c>
      <c r="K956" s="29">
        <v>45</v>
      </c>
      <c r="L956" s="29"/>
      <c r="M956" s="29">
        <f>+N956+O956</f>
        <v>45</v>
      </c>
      <c r="N956" s="39">
        <v>45</v>
      </c>
      <c r="O956" s="39"/>
    </row>
    <row r="957" spans="1:15" hidden="1" x14ac:dyDescent="0.2">
      <c r="A957" s="22" t="s">
        <v>633</v>
      </c>
      <c r="B957" s="10">
        <v>700</v>
      </c>
      <c r="C957" s="33" t="s">
        <v>85</v>
      </c>
      <c r="D957" s="33" t="s">
        <v>161</v>
      </c>
      <c r="E957" s="58" t="s">
        <v>634</v>
      </c>
      <c r="F957" s="36"/>
      <c r="G957" s="18">
        <f>G958+G961</f>
        <v>0</v>
      </c>
      <c r="H957" s="18">
        <f t="shared" ref="H957:O957" si="556">H958+H961</f>
        <v>0</v>
      </c>
      <c r="I957" s="18">
        <f t="shared" si="556"/>
        <v>0</v>
      </c>
      <c r="J957" s="18">
        <f t="shared" si="556"/>
        <v>0</v>
      </c>
      <c r="K957" s="18">
        <f t="shared" si="556"/>
        <v>0</v>
      </c>
      <c r="L957" s="18">
        <f t="shared" si="556"/>
        <v>0</v>
      </c>
      <c r="M957" s="18">
        <f t="shared" si="556"/>
        <v>0</v>
      </c>
      <c r="N957" s="25">
        <f t="shared" si="556"/>
        <v>0</v>
      </c>
      <c r="O957" s="25">
        <f t="shared" si="556"/>
        <v>0</v>
      </c>
    </row>
    <row r="958" spans="1:15" ht="15.65" hidden="1" x14ac:dyDescent="0.2">
      <c r="A958" s="32" t="s">
        <v>534</v>
      </c>
      <c r="B958" s="10">
        <v>700</v>
      </c>
      <c r="C958" s="33" t="s">
        <v>85</v>
      </c>
      <c r="D958" s="33" t="s">
        <v>161</v>
      </c>
      <c r="E958" s="58" t="s">
        <v>635</v>
      </c>
      <c r="F958" s="36"/>
      <c r="G958" s="18">
        <f t="shared" ref="G958:O959" si="557">+G959</f>
        <v>0</v>
      </c>
      <c r="H958" s="18">
        <f t="shared" ref="H958:O958" si="558">+H959</f>
        <v>0</v>
      </c>
      <c r="I958" s="18">
        <f t="shared" si="558"/>
        <v>0</v>
      </c>
      <c r="J958" s="18">
        <f t="shared" si="558"/>
        <v>0</v>
      </c>
      <c r="K958" s="18">
        <f t="shared" si="558"/>
        <v>0</v>
      </c>
      <c r="L958" s="18">
        <f t="shared" si="558"/>
        <v>0</v>
      </c>
      <c r="M958" s="18">
        <f t="shared" si="558"/>
        <v>0</v>
      </c>
      <c r="N958" s="25">
        <f t="shared" si="558"/>
        <v>0</v>
      </c>
      <c r="O958" s="25">
        <f t="shared" si="558"/>
        <v>0</v>
      </c>
    </row>
    <row r="959" spans="1:15" ht="27.2" hidden="1" x14ac:dyDescent="0.25">
      <c r="A959" s="26" t="s">
        <v>553</v>
      </c>
      <c r="B959" s="27">
        <v>700</v>
      </c>
      <c r="C959" s="37" t="s">
        <v>85</v>
      </c>
      <c r="D959" s="37" t="s">
        <v>161</v>
      </c>
      <c r="E959" s="57" t="s">
        <v>635</v>
      </c>
      <c r="F959" s="38">
        <v>600</v>
      </c>
      <c r="G959" s="29">
        <f t="shared" si="557"/>
        <v>0</v>
      </c>
      <c r="H959" s="29">
        <f t="shared" si="557"/>
        <v>0</v>
      </c>
      <c r="I959" s="29">
        <f t="shared" si="557"/>
        <v>0</v>
      </c>
      <c r="J959" s="29">
        <f t="shared" si="557"/>
        <v>0</v>
      </c>
      <c r="K959" s="29">
        <f t="shared" si="557"/>
        <v>0</v>
      </c>
      <c r="L959" s="29">
        <f t="shared" si="557"/>
        <v>0</v>
      </c>
      <c r="M959" s="29">
        <f t="shared" si="557"/>
        <v>0</v>
      </c>
      <c r="N959" s="39">
        <f t="shared" si="557"/>
        <v>0</v>
      </c>
      <c r="O959" s="39">
        <f t="shared" si="557"/>
        <v>0</v>
      </c>
    </row>
    <row r="960" spans="1:15" ht="13.6" hidden="1" x14ac:dyDescent="0.25">
      <c r="A960" s="60" t="s">
        <v>554</v>
      </c>
      <c r="B960" s="27">
        <v>700</v>
      </c>
      <c r="C960" s="37" t="s">
        <v>85</v>
      </c>
      <c r="D960" s="37" t="s">
        <v>161</v>
      </c>
      <c r="E960" s="57" t="s">
        <v>635</v>
      </c>
      <c r="F960" s="38">
        <v>610</v>
      </c>
      <c r="G960" s="29">
        <f>+H960+I960</f>
        <v>0</v>
      </c>
      <c r="H960" s="29"/>
      <c r="I960" s="29"/>
      <c r="J960" s="29">
        <f>+K960+L960</f>
        <v>0</v>
      </c>
      <c r="K960" s="29"/>
      <c r="L960" s="29"/>
      <c r="M960" s="29">
        <f>+N960+O960</f>
        <v>0</v>
      </c>
      <c r="N960" s="39"/>
      <c r="O960" s="39"/>
    </row>
    <row r="961" spans="1:15" ht="31.25" hidden="1" x14ac:dyDescent="0.2">
      <c r="A961" s="32" t="s">
        <v>539</v>
      </c>
      <c r="B961" s="10">
        <v>700</v>
      </c>
      <c r="C961" s="33" t="s">
        <v>85</v>
      </c>
      <c r="D961" s="33" t="s">
        <v>161</v>
      </c>
      <c r="E961" s="58" t="s">
        <v>636</v>
      </c>
      <c r="F961" s="36"/>
      <c r="G961" s="18">
        <f t="shared" ref="G961:O962" si="559">+G962</f>
        <v>0</v>
      </c>
      <c r="H961" s="18">
        <f t="shared" ref="H961:O961" si="560">+H962</f>
        <v>0</v>
      </c>
      <c r="I961" s="18">
        <f t="shared" si="560"/>
        <v>0</v>
      </c>
      <c r="J961" s="18">
        <f t="shared" si="560"/>
        <v>0</v>
      </c>
      <c r="K961" s="18">
        <f t="shared" si="560"/>
        <v>0</v>
      </c>
      <c r="L961" s="18">
        <f t="shared" si="560"/>
        <v>0</v>
      </c>
      <c r="M961" s="18">
        <f t="shared" si="560"/>
        <v>0</v>
      </c>
      <c r="N961" s="25">
        <f t="shared" si="560"/>
        <v>0</v>
      </c>
      <c r="O961" s="25">
        <f t="shared" si="560"/>
        <v>0</v>
      </c>
    </row>
    <row r="962" spans="1:15" ht="27.2" hidden="1" x14ac:dyDescent="0.25">
      <c r="A962" s="26" t="s">
        <v>553</v>
      </c>
      <c r="B962" s="27">
        <v>700</v>
      </c>
      <c r="C962" s="37" t="s">
        <v>85</v>
      </c>
      <c r="D962" s="37" t="s">
        <v>161</v>
      </c>
      <c r="E962" s="57" t="s">
        <v>636</v>
      </c>
      <c r="F962" s="38">
        <v>600</v>
      </c>
      <c r="G962" s="29">
        <f t="shared" si="559"/>
        <v>0</v>
      </c>
      <c r="H962" s="29">
        <f t="shared" si="559"/>
        <v>0</v>
      </c>
      <c r="I962" s="29">
        <f t="shared" si="559"/>
        <v>0</v>
      </c>
      <c r="J962" s="29">
        <f t="shared" si="559"/>
        <v>0</v>
      </c>
      <c r="K962" s="29">
        <f t="shared" si="559"/>
        <v>0</v>
      </c>
      <c r="L962" s="29">
        <f t="shared" si="559"/>
        <v>0</v>
      </c>
      <c r="M962" s="29">
        <f t="shared" si="559"/>
        <v>0</v>
      </c>
      <c r="N962" s="39">
        <f t="shared" si="559"/>
        <v>0</v>
      </c>
      <c r="O962" s="39">
        <f t="shared" si="559"/>
        <v>0</v>
      </c>
    </row>
    <row r="963" spans="1:15" ht="13.6" hidden="1" x14ac:dyDescent="0.25">
      <c r="A963" s="60" t="s">
        <v>554</v>
      </c>
      <c r="B963" s="27">
        <v>700</v>
      </c>
      <c r="C963" s="37" t="s">
        <v>85</v>
      </c>
      <c r="D963" s="37" t="s">
        <v>161</v>
      </c>
      <c r="E963" s="57" t="s">
        <v>636</v>
      </c>
      <c r="F963" s="38">
        <v>610</v>
      </c>
      <c r="G963" s="29">
        <f>+H963+I963</f>
        <v>0</v>
      </c>
      <c r="H963" s="29"/>
      <c r="I963" s="29"/>
      <c r="J963" s="29">
        <f>+K963+L963</f>
        <v>0</v>
      </c>
      <c r="K963" s="29"/>
      <c r="L963" s="29"/>
      <c r="M963" s="29">
        <f>+N963+O963</f>
        <v>0</v>
      </c>
      <c r="N963" s="39"/>
      <c r="O963" s="39"/>
    </row>
    <row r="964" spans="1:15" ht="25.85" hidden="1" x14ac:dyDescent="0.2">
      <c r="A964" s="68" t="s">
        <v>637</v>
      </c>
      <c r="B964" s="10">
        <v>700</v>
      </c>
      <c r="C964" s="33" t="s">
        <v>85</v>
      </c>
      <c r="D964" s="33" t="s">
        <v>161</v>
      </c>
      <c r="E964" s="58" t="s">
        <v>638</v>
      </c>
      <c r="F964" s="36"/>
      <c r="G964" s="18">
        <f>+G965+G968</f>
        <v>0</v>
      </c>
      <c r="H964" s="18">
        <f t="shared" ref="H964:O964" si="561">+H965+H968</f>
        <v>0</v>
      </c>
      <c r="I964" s="18">
        <f t="shared" si="561"/>
        <v>0</v>
      </c>
      <c r="J964" s="18">
        <f t="shared" si="561"/>
        <v>0</v>
      </c>
      <c r="K964" s="18">
        <f t="shared" si="561"/>
        <v>0</v>
      </c>
      <c r="L964" s="18">
        <f t="shared" si="561"/>
        <v>0</v>
      </c>
      <c r="M964" s="18">
        <f t="shared" si="561"/>
        <v>0</v>
      </c>
      <c r="N964" s="25">
        <f t="shared" si="561"/>
        <v>0</v>
      </c>
      <c r="O964" s="25">
        <f t="shared" si="561"/>
        <v>0</v>
      </c>
    </row>
    <row r="965" spans="1:15" ht="25.85" hidden="1" x14ac:dyDescent="0.2">
      <c r="A965" s="85" t="s">
        <v>639</v>
      </c>
      <c r="B965" s="10">
        <v>700</v>
      </c>
      <c r="C965" s="33" t="s">
        <v>85</v>
      </c>
      <c r="D965" s="33" t="s">
        <v>161</v>
      </c>
      <c r="E965" s="58" t="s">
        <v>640</v>
      </c>
      <c r="F965" s="36"/>
      <c r="G965" s="18">
        <f t="shared" ref="G965:O966" si="562">+G966</f>
        <v>0</v>
      </c>
      <c r="H965" s="18">
        <f t="shared" ref="H965:O965" si="563">+H966</f>
        <v>0</v>
      </c>
      <c r="I965" s="18">
        <f t="shared" si="563"/>
        <v>0</v>
      </c>
      <c r="J965" s="18">
        <f t="shared" si="563"/>
        <v>0</v>
      </c>
      <c r="K965" s="18">
        <f t="shared" si="563"/>
        <v>0</v>
      </c>
      <c r="L965" s="18">
        <f t="shared" si="563"/>
        <v>0</v>
      </c>
      <c r="M965" s="18">
        <f t="shared" si="563"/>
        <v>0</v>
      </c>
      <c r="N965" s="25">
        <f t="shared" si="563"/>
        <v>0</v>
      </c>
      <c r="O965" s="25">
        <f t="shared" si="563"/>
        <v>0</v>
      </c>
    </row>
    <row r="966" spans="1:15" ht="27.2" hidden="1" x14ac:dyDescent="0.25">
      <c r="A966" s="26" t="s">
        <v>553</v>
      </c>
      <c r="B966" s="27">
        <v>700</v>
      </c>
      <c r="C966" s="37" t="s">
        <v>85</v>
      </c>
      <c r="D966" s="37" t="s">
        <v>161</v>
      </c>
      <c r="E966" s="57" t="s">
        <v>640</v>
      </c>
      <c r="F966" s="38">
        <v>600</v>
      </c>
      <c r="G966" s="29">
        <f t="shared" si="562"/>
        <v>0</v>
      </c>
      <c r="H966" s="29">
        <f t="shared" si="562"/>
        <v>0</v>
      </c>
      <c r="I966" s="29">
        <f t="shared" si="562"/>
        <v>0</v>
      </c>
      <c r="J966" s="29">
        <f t="shared" si="562"/>
        <v>0</v>
      </c>
      <c r="K966" s="29">
        <f t="shared" si="562"/>
        <v>0</v>
      </c>
      <c r="L966" s="29">
        <f t="shared" si="562"/>
        <v>0</v>
      </c>
      <c r="M966" s="29">
        <f t="shared" si="562"/>
        <v>0</v>
      </c>
      <c r="N966" s="39">
        <f t="shared" si="562"/>
        <v>0</v>
      </c>
      <c r="O966" s="39">
        <f t="shared" si="562"/>
        <v>0</v>
      </c>
    </row>
    <row r="967" spans="1:15" ht="13.6" hidden="1" x14ac:dyDescent="0.25">
      <c r="A967" s="60" t="s">
        <v>554</v>
      </c>
      <c r="B967" s="27">
        <v>700</v>
      </c>
      <c r="C967" s="37" t="s">
        <v>85</v>
      </c>
      <c r="D967" s="37" t="s">
        <v>161</v>
      </c>
      <c r="E967" s="57" t="s">
        <v>640</v>
      </c>
      <c r="F967" s="38">
        <v>610</v>
      </c>
      <c r="G967" s="29">
        <f>+H967+I967</f>
        <v>0</v>
      </c>
      <c r="H967" s="29"/>
      <c r="I967" s="29"/>
      <c r="J967" s="29">
        <f>+K967+L967</f>
        <v>0</v>
      </c>
      <c r="K967" s="29"/>
      <c r="L967" s="29"/>
      <c r="M967" s="29">
        <f>+N967+O967</f>
        <v>0</v>
      </c>
      <c r="N967" s="39"/>
      <c r="O967" s="39"/>
    </row>
    <row r="968" spans="1:15" ht="38.75" hidden="1" x14ac:dyDescent="0.2">
      <c r="A968" s="22" t="s">
        <v>641</v>
      </c>
      <c r="B968" s="10">
        <v>700</v>
      </c>
      <c r="C968" s="33" t="s">
        <v>85</v>
      </c>
      <c r="D968" s="33" t="s">
        <v>161</v>
      </c>
      <c r="E968" s="58" t="s">
        <v>642</v>
      </c>
      <c r="F968" s="36"/>
      <c r="G968" s="18">
        <f t="shared" ref="G968:O969" si="564">+G969</f>
        <v>0</v>
      </c>
      <c r="H968" s="18">
        <f t="shared" ref="H968:O968" si="565">+H969</f>
        <v>0</v>
      </c>
      <c r="I968" s="18">
        <f t="shared" si="565"/>
        <v>0</v>
      </c>
      <c r="J968" s="18">
        <f t="shared" si="565"/>
        <v>0</v>
      </c>
      <c r="K968" s="18">
        <f t="shared" si="565"/>
        <v>0</v>
      </c>
      <c r="L968" s="18">
        <f t="shared" si="565"/>
        <v>0</v>
      </c>
      <c r="M968" s="18">
        <f t="shared" si="565"/>
        <v>0</v>
      </c>
      <c r="N968" s="25">
        <f t="shared" si="565"/>
        <v>0</v>
      </c>
      <c r="O968" s="25">
        <f t="shared" si="565"/>
        <v>0</v>
      </c>
    </row>
    <row r="969" spans="1:15" ht="27.2" hidden="1" x14ac:dyDescent="0.25">
      <c r="A969" s="26" t="s">
        <v>553</v>
      </c>
      <c r="B969" s="27">
        <v>700</v>
      </c>
      <c r="C969" s="37" t="s">
        <v>85</v>
      </c>
      <c r="D969" s="37" t="s">
        <v>161</v>
      </c>
      <c r="E969" s="57" t="s">
        <v>642</v>
      </c>
      <c r="F969" s="38">
        <v>600</v>
      </c>
      <c r="G969" s="29">
        <f t="shared" si="564"/>
        <v>0</v>
      </c>
      <c r="H969" s="29">
        <f t="shared" si="564"/>
        <v>0</v>
      </c>
      <c r="I969" s="29">
        <f t="shared" si="564"/>
        <v>0</v>
      </c>
      <c r="J969" s="29">
        <f t="shared" si="564"/>
        <v>0</v>
      </c>
      <c r="K969" s="29">
        <f t="shared" si="564"/>
        <v>0</v>
      </c>
      <c r="L969" s="29">
        <f t="shared" si="564"/>
        <v>0</v>
      </c>
      <c r="M969" s="29">
        <f t="shared" si="564"/>
        <v>0</v>
      </c>
      <c r="N969" s="39">
        <f t="shared" si="564"/>
        <v>0</v>
      </c>
      <c r="O969" s="39">
        <f t="shared" si="564"/>
        <v>0</v>
      </c>
    </row>
    <row r="970" spans="1:15" ht="13.6" hidden="1" x14ac:dyDescent="0.25">
      <c r="A970" s="60" t="s">
        <v>554</v>
      </c>
      <c r="B970" s="27">
        <v>700</v>
      </c>
      <c r="C970" s="37" t="s">
        <v>85</v>
      </c>
      <c r="D970" s="37" t="s">
        <v>161</v>
      </c>
      <c r="E970" s="57" t="s">
        <v>642</v>
      </c>
      <c r="F970" s="38">
        <v>610</v>
      </c>
      <c r="G970" s="29">
        <f>+H970+I970</f>
        <v>0</v>
      </c>
      <c r="H970" s="29"/>
      <c r="I970" s="29"/>
      <c r="J970" s="29">
        <f>+K970+L970</f>
        <v>0</v>
      </c>
      <c r="K970" s="29"/>
      <c r="L970" s="29"/>
      <c r="M970" s="29">
        <f>+N970+O970</f>
        <v>0</v>
      </c>
      <c r="N970" s="39"/>
      <c r="O970" s="39"/>
    </row>
    <row r="971" spans="1:15" ht="25.85" hidden="1" x14ac:dyDescent="0.2">
      <c r="A971" s="68" t="s">
        <v>643</v>
      </c>
      <c r="B971" s="10">
        <v>700</v>
      </c>
      <c r="C971" s="33" t="s">
        <v>85</v>
      </c>
      <c r="D971" s="33" t="s">
        <v>161</v>
      </c>
      <c r="E971" s="58" t="s">
        <v>644</v>
      </c>
      <c r="F971" s="36"/>
      <c r="G971" s="18">
        <f>+G972+G975</f>
        <v>0</v>
      </c>
      <c r="H971" s="18">
        <f t="shared" ref="H971:O971" si="566">+H972+H975</f>
        <v>0</v>
      </c>
      <c r="I971" s="18">
        <f t="shared" si="566"/>
        <v>0</v>
      </c>
      <c r="J971" s="18">
        <f t="shared" si="566"/>
        <v>0</v>
      </c>
      <c r="K971" s="18">
        <f t="shared" si="566"/>
        <v>0</v>
      </c>
      <c r="L971" s="18">
        <f t="shared" si="566"/>
        <v>0</v>
      </c>
      <c r="M971" s="18">
        <f t="shared" si="566"/>
        <v>0</v>
      </c>
      <c r="N971" s="25">
        <f t="shared" si="566"/>
        <v>0</v>
      </c>
      <c r="O971" s="25">
        <f t="shared" si="566"/>
        <v>0</v>
      </c>
    </row>
    <row r="972" spans="1:15" ht="13.6" hidden="1" x14ac:dyDescent="0.25">
      <c r="A972" s="68" t="s">
        <v>543</v>
      </c>
      <c r="B972" s="10">
        <v>700</v>
      </c>
      <c r="C972" s="33" t="s">
        <v>85</v>
      </c>
      <c r="D972" s="33" t="s">
        <v>161</v>
      </c>
      <c r="E972" s="58" t="s">
        <v>645</v>
      </c>
      <c r="F972" s="38"/>
      <c r="G972" s="18">
        <f t="shared" ref="G972:O976" si="567">+G973</f>
        <v>0</v>
      </c>
      <c r="H972" s="18">
        <f t="shared" si="567"/>
        <v>0</v>
      </c>
      <c r="I972" s="18">
        <f t="shared" si="567"/>
        <v>0</v>
      </c>
      <c r="J972" s="18">
        <f t="shared" si="567"/>
        <v>0</v>
      </c>
      <c r="K972" s="18">
        <f t="shared" si="567"/>
        <v>0</v>
      </c>
      <c r="L972" s="18">
        <f t="shared" si="567"/>
        <v>0</v>
      </c>
      <c r="M972" s="18">
        <f t="shared" si="567"/>
        <v>0</v>
      </c>
      <c r="N972" s="9">
        <f t="shared" si="567"/>
        <v>0</v>
      </c>
      <c r="O972" s="9">
        <f t="shared" si="567"/>
        <v>0</v>
      </c>
    </row>
    <row r="973" spans="1:15" ht="27.2" hidden="1" x14ac:dyDescent="0.25">
      <c r="A973" s="26" t="s">
        <v>553</v>
      </c>
      <c r="B973" s="27">
        <v>700</v>
      </c>
      <c r="C973" s="37" t="s">
        <v>85</v>
      </c>
      <c r="D973" s="37" t="s">
        <v>161</v>
      </c>
      <c r="E973" s="57" t="s">
        <v>645</v>
      </c>
      <c r="F973" s="38">
        <v>600</v>
      </c>
      <c r="G973" s="29">
        <f t="shared" si="567"/>
        <v>0</v>
      </c>
      <c r="H973" s="29">
        <f t="shared" si="567"/>
        <v>0</v>
      </c>
      <c r="I973" s="29">
        <f t="shared" si="567"/>
        <v>0</v>
      </c>
      <c r="J973" s="29">
        <f t="shared" si="567"/>
        <v>0</v>
      </c>
      <c r="K973" s="29">
        <f t="shared" si="567"/>
        <v>0</v>
      </c>
      <c r="L973" s="29">
        <f t="shared" si="567"/>
        <v>0</v>
      </c>
      <c r="M973" s="29">
        <f t="shared" si="567"/>
        <v>0</v>
      </c>
      <c r="N973" s="11">
        <f t="shared" si="567"/>
        <v>0</v>
      </c>
      <c r="O973" s="11">
        <f t="shared" si="567"/>
        <v>0</v>
      </c>
    </row>
    <row r="974" spans="1:15" ht="13.6" hidden="1" x14ac:dyDescent="0.25">
      <c r="A974" s="60" t="s">
        <v>554</v>
      </c>
      <c r="B974" s="27">
        <v>700</v>
      </c>
      <c r="C974" s="37" t="s">
        <v>85</v>
      </c>
      <c r="D974" s="37" t="s">
        <v>161</v>
      </c>
      <c r="E974" s="57" t="s">
        <v>645</v>
      </c>
      <c r="F974" s="38">
        <v>610</v>
      </c>
      <c r="G974" s="29">
        <f>+H974+I974</f>
        <v>0</v>
      </c>
      <c r="H974" s="29"/>
      <c r="I974" s="29"/>
      <c r="J974" s="29">
        <f>+K974+L974</f>
        <v>0</v>
      </c>
      <c r="K974" s="29"/>
      <c r="L974" s="29"/>
      <c r="M974" s="29">
        <f>+N974+O974</f>
        <v>0</v>
      </c>
      <c r="N974" s="11"/>
      <c r="O974" s="11"/>
    </row>
    <row r="975" spans="1:15" ht="25.85" hidden="1" x14ac:dyDescent="0.25">
      <c r="A975" s="35" t="s">
        <v>545</v>
      </c>
      <c r="B975" s="10">
        <v>700</v>
      </c>
      <c r="C975" s="33" t="s">
        <v>85</v>
      </c>
      <c r="D975" s="33" t="s">
        <v>161</v>
      </c>
      <c r="E975" s="58" t="s">
        <v>646</v>
      </c>
      <c r="F975" s="38"/>
      <c r="G975" s="18">
        <f t="shared" si="567"/>
        <v>0</v>
      </c>
      <c r="H975" s="18">
        <f t="shared" si="567"/>
        <v>0</v>
      </c>
      <c r="I975" s="18">
        <f t="shared" si="567"/>
        <v>0</v>
      </c>
      <c r="J975" s="18">
        <f t="shared" si="567"/>
        <v>0</v>
      </c>
      <c r="K975" s="18">
        <f t="shared" si="567"/>
        <v>0</v>
      </c>
      <c r="L975" s="18">
        <f t="shared" si="567"/>
        <v>0</v>
      </c>
      <c r="M975" s="18">
        <f t="shared" si="567"/>
        <v>0</v>
      </c>
      <c r="N975" s="9">
        <f t="shared" si="567"/>
        <v>0</v>
      </c>
      <c r="O975" s="9">
        <f t="shared" si="567"/>
        <v>0</v>
      </c>
    </row>
    <row r="976" spans="1:15" ht="27.2" hidden="1" x14ac:dyDescent="0.25">
      <c r="A976" s="26" t="s">
        <v>553</v>
      </c>
      <c r="B976" s="27">
        <v>700</v>
      </c>
      <c r="C976" s="37" t="s">
        <v>85</v>
      </c>
      <c r="D976" s="37" t="s">
        <v>161</v>
      </c>
      <c r="E976" s="57" t="s">
        <v>646</v>
      </c>
      <c r="F976" s="38">
        <v>600</v>
      </c>
      <c r="G976" s="29">
        <f t="shared" si="567"/>
        <v>0</v>
      </c>
      <c r="H976" s="29">
        <f t="shared" si="567"/>
        <v>0</v>
      </c>
      <c r="I976" s="29">
        <f t="shared" si="567"/>
        <v>0</v>
      </c>
      <c r="J976" s="29">
        <f t="shared" si="567"/>
        <v>0</v>
      </c>
      <c r="K976" s="29">
        <f t="shared" si="567"/>
        <v>0</v>
      </c>
      <c r="L976" s="29">
        <f t="shared" si="567"/>
        <v>0</v>
      </c>
      <c r="M976" s="29">
        <f t="shared" si="567"/>
        <v>0</v>
      </c>
      <c r="N976" s="11">
        <f t="shared" si="567"/>
        <v>0</v>
      </c>
      <c r="O976" s="11">
        <f t="shared" si="567"/>
        <v>0</v>
      </c>
    </row>
    <row r="977" spans="1:15" ht="13.6" hidden="1" x14ac:dyDescent="0.25">
      <c r="A977" s="60" t="s">
        <v>554</v>
      </c>
      <c r="B977" s="27">
        <v>700</v>
      </c>
      <c r="C977" s="37" t="s">
        <v>85</v>
      </c>
      <c r="D977" s="37" t="s">
        <v>161</v>
      </c>
      <c r="E977" s="57" t="s">
        <v>646</v>
      </c>
      <c r="F977" s="38">
        <v>610</v>
      </c>
      <c r="G977" s="29">
        <f>+H977+I977</f>
        <v>0</v>
      </c>
      <c r="H977" s="29"/>
      <c r="I977" s="29"/>
      <c r="J977" s="29">
        <f>+K977+L977</f>
        <v>0</v>
      </c>
      <c r="K977" s="29"/>
      <c r="L977" s="29"/>
      <c r="M977" s="29">
        <f>+N977+O977</f>
        <v>0</v>
      </c>
      <c r="N977" s="11"/>
      <c r="O977" s="11"/>
    </row>
    <row r="978" spans="1:15" x14ac:dyDescent="0.2">
      <c r="A978" s="68" t="s">
        <v>647</v>
      </c>
      <c r="B978" s="10">
        <v>700</v>
      </c>
      <c r="C978" s="33" t="s">
        <v>85</v>
      </c>
      <c r="D978" s="33" t="s">
        <v>161</v>
      </c>
      <c r="E978" s="58" t="s">
        <v>648</v>
      </c>
      <c r="F978" s="36"/>
      <c r="G978" s="18">
        <f>+G979</f>
        <v>8716.1</v>
      </c>
      <c r="H978" s="18">
        <f t="shared" ref="H978:O978" si="568">+H979</f>
        <v>8716.1</v>
      </c>
      <c r="I978" s="18">
        <f t="shared" si="568"/>
        <v>0</v>
      </c>
      <c r="J978" s="18">
        <f t="shared" si="568"/>
        <v>8716.1</v>
      </c>
      <c r="K978" s="18">
        <f t="shared" si="568"/>
        <v>8716.1</v>
      </c>
      <c r="L978" s="18">
        <f t="shared" si="568"/>
        <v>0</v>
      </c>
      <c r="M978" s="18">
        <f t="shared" si="568"/>
        <v>8716.1</v>
      </c>
      <c r="N978" s="25">
        <f t="shared" si="568"/>
        <v>8716.1</v>
      </c>
      <c r="O978" s="25">
        <f t="shared" si="568"/>
        <v>0</v>
      </c>
    </row>
    <row r="979" spans="1:15" x14ac:dyDescent="0.2">
      <c r="A979" s="68" t="s">
        <v>649</v>
      </c>
      <c r="B979" s="10">
        <v>700</v>
      </c>
      <c r="C979" s="33" t="s">
        <v>85</v>
      </c>
      <c r="D979" s="33" t="s">
        <v>161</v>
      </c>
      <c r="E979" s="58" t="s">
        <v>650</v>
      </c>
      <c r="F979" s="36"/>
      <c r="G979" s="18">
        <f>+G980+G982</f>
        <v>8716.1</v>
      </c>
      <c r="H979" s="18">
        <f t="shared" ref="H979:O979" si="569">+H980+H982</f>
        <v>8716.1</v>
      </c>
      <c r="I979" s="18">
        <f t="shared" si="569"/>
        <v>0</v>
      </c>
      <c r="J979" s="18">
        <f t="shared" si="569"/>
        <v>8716.1</v>
      </c>
      <c r="K979" s="18">
        <f t="shared" si="569"/>
        <v>8716.1</v>
      </c>
      <c r="L979" s="18">
        <f t="shared" si="569"/>
        <v>0</v>
      </c>
      <c r="M979" s="18">
        <f t="shared" si="569"/>
        <v>8716.1</v>
      </c>
      <c r="N979" s="25">
        <f t="shared" si="569"/>
        <v>8716.1</v>
      </c>
      <c r="O979" s="25">
        <f t="shared" si="569"/>
        <v>0</v>
      </c>
    </row>
    <row r="980" spans="1:15" ht="40.75" x14ac:dyDescent="0.25">
      <c r="A980" s="40" t="s">
        <v>28</v>
      </c>
      <c r="B980" s="27">
        <v>700</v>
      </c>
      <c r="C980" s="37" t="s">
        <v>85</v>
      </c>
      <c r="D980" s="37" t="s">
        <v>161</v>
      </c>
      <c r="E980" s="57" t="s">
        <v>650</v>
      </c>
      <c r="F980" s="38">
        <v>100</v>
      </c>
      <c r="G980" s="29">
        <f t="shared" ref="G980:O980" si="570">+G981</f>
        <v>1699.2</v>
      </c>
      <c r="H980" s="29">
        <f t="shared" si="570"/>
        <v>1699.2</v>
      </c>
      <c r="I980" s="29">
        <f t="shared" si="570"/>
        <v>0</v>
      </c>
      <c r="J980" s="29">
        <f t="shared" si="570"/>
        <v>1699.2</v>
      </c>
      <c r="K980" s="29">
        <f t="shared" si="570"/>
        <v>1699.2</v>
      </c>
      <c r="L980" s="29">
        <f t="shared" si="570"/>
        <v>0</v>
      </c>
      <c r="M980" s="29">
        <f t="shared" si="570"/>
        <v>1699.2</v>
      </c>
      <c r="N980" s="29">
        <f t="shared" si="570"/>
        <v>1699.2</v>
      </c>
      <c r="O980" s="11">
        <f t="shared" si="570"/>
        <v>0</v>
      </c>
    </row>
    <row r="981" spans="1:15" ht="13.6" x14ac:dyDescent="0.25">
      <c r="A981" s="26" t="s">
        <v>151</v>
      </c>
      <c r="B981" s="27">
        <v>700</v>
      </c>
      <c r="C981" s="37" t="s">
        <v>85</v>
      </c>
      <c r="D981" s="37" t="s">
        <v>161</v>
      </c>
      <c r="E981" s="57" t="s">
        <v>650</v>
      </c>
      <c r="F981" s="38">
        <v>110</v>
      </c>
      <c r="G981" s="29">
        <f>+H981+I981</f>
        <v>1699.2</v>
      </c>
      <c r="H981" s="29">
        <v>1699.2</v>
      </c>
      <c r="I981" s="29"/>
      <c r="J981" s="29">
        <f>+K981+L981</f>
        <v>1699.2</v>
      </c>
      <c r="K981" s="29">
        <v>1699.2</v>
      </c>
      <c r="L981" s="29"/>
      <c r="M981" s="29">
        <f>+N981+O981</f>
        <v>1699.2</v>
      </c>
      <c r="N981" s="29">
        <v>1699.2</v>
      </c>
      <c r="O981" s="11"/>
    </row>
    <row r="982" spans="1:15" ht="27.2" x14ac:dyDescent="0.25">
      <c r="A982" s="26" t="s">
        <v>553</v>
      </c>
      <c r="B982" s="27">
        <v>700</v>
      </c>
      <c r="C982" s="37" t="s">
        <v>85</v>
      </c>
      <c r="D982" s="37" t="s">
        <v>161</v>
      </c>
      <c r="E982" s="57" t="s">
        <v>650</v>
      </c>
      <c r="F982" s="38">
        <v>600</v>
      </c>
      <c r="G982" s="29">
        <f t="shared" ref="G982:O982" si="571">+G983</f>
        <v>7016.9</v>
      </c>
      <c r="H982" s="29">
        <f t="shared" si="571"/>
        <v>7016.9</v>
      </c>
      <c r="I982" s="29">
        <f t="shared" si="571"/>
        <v>0</v>
      </c>
      <c r="J982" s="29">
        <f t="shared" si="571"/>
        <v>7016.9</v>
      </c>
      <c r="K982" s="29">
        <f t="shared" si="571"/>
        <v>7016.9</v>
      </c>
      <c r="L982" s="29">
        <f t="shared" si="571"/>
        <v>0</v>
      </c>
      <c r="M982" s="29">
        <f t="shared" si="571"/>
        <v>7016.9</v>
      </c>
      <c r="N982" s="29">
        <f t="shared" si="571"/>
        <v>7016.9</v>
      </c>
      <c r="O982" s="11">
        <f t="shared" si="571"/>
        <v>0</v>
      </c>
    </row>
    <row r="983" spans="1:15" ht="13.6" x14ac:dyDescent="0.25">
      <c r="A983" s="60" t="s">
        <v>554</v>
      </c>
      <c r="B983" s="27">
        <v>700</v>
      </c>
      <c r="C983" s="37" t="s">
        <v>85</v>
      </c>
      <c r="D983" s="37" t="s">
        <v>161</v>
      </c>
      <c r="E983" s="57" t="s">
        <v>650</v>
      </c>
      <c r="F983" s="38">
        <v>610</v>
      </c>
      <c r="G983" s="29">
        <f>+H983+I983</f>
        <v>7016.9</v>
      </c>
      <c r="H983" s="29">
        <v>7016.9</v>
      </c>
      <c r="I983" s="29"/>
      <c r="J983" s="29">
        <f>+K983+L983</f>
        <v>7016.9</v>
      </c>
      <c r="K983" s="29">
        <v>7016.9</v>
      </c>
      <c r="L983" s="29"/>
      <c r="M983" s="29">
        <f>+N983+O983</f>
        <v>7016.9</v>
      </c>
      <c r="N983" s="29">
        <v>7016.9</v>
      </c>
      <c r="O983" s="11"/>
    </row>
    <row r="984" spans="1:15" hidden="1" x14ac:dyDescent="0.2">
      <c r="A984" s="22" t="s">
        <v>651</v>
      </c>
      <c r="B984" s="10">
        <v>700</v>
      </c>
      <c r="C984" s="33" t="s">
        <v>85</v>
      </c>
      <c r="D984" s="33" t="s">
        <v>161</v>
      </c>
      <c r="E984" s="9" t="s">
        <v>652</v>
      </c>
      <c r="F984" s="36"/>
      <c r="G984" s="18">
        <f t="shared" ref="G984:O986" si="572">+G985</f>
        <v>0</v>
      </c>
      <c r="H984" s="18">
        <f t="shared" si="572"/>
        <v>0</v>
      </c>
      <c r="I984" s="18">
        <f t="shared" si="572"/>
        <v>0</v>
      </c>
      <c r="J984" s="18">
        <f t="shared" si="572"/>
        <v>0</v>
      </c>
      <c r="K984" s="18">
        <f t="shared" si="572"/>
        <v>0</v>
      </c>
      <c r="L984" s="18">
        <f t="shared" si="572"/>
        <v>0</v>
      </c>
      <c r="M984" s="18">
        <f t="shared" si="572"/>
        <v>0</v>
      </c>
      <c r="N984" s="25">
        <f t="shared" si="572"/>
        <v>0</v>
      </c>
      <c r="O984" s="25">
        <f t="shared" si="572"/>
        <v>0</v>
      </c>
    </row>
    <row r="985" spans="1:15" ht="25.85" hidden="1" x14ac:dyDescent="0.2">
      <c r="A985" s="22" t="s">
        <v>653</v>
      </c>
      <c r="B985" s="10">
        <v>700</v>
      </c>
      <c r="C985" s="33" t="s">
        <v>85</v>
      </c>
      <c r="D985" s="33" t="s">
        <v>161</v>
      </c>
      <c r="E985" s="9" t="s">
        <v>654</v>
      </c>
      <c r="F985" s="36"/>
      <c r="G985" s="18">
        <f t="shared" si="572"/>
        <v>0</v>
      </c>
      <c r="H985" s="18">
        <f t="shared" si="572"/>
        <v>0</v>
      </c>
      <c r="I985" s="18">
        <f t="shared" si="572"/>
        <v>0</v>
      </c>
      <c r="J985" s="18">
        <f t="shared" si="572"/>
        <v>0</v>
      </c>
      <c r="K985" s="18">
        <f t="shared" si="572"/>
        <v>0</v>
      </c>
      <c r="L985" s="18">
        <f t="shared" si="572"/>
        <v>0</v>
      </c>
      <c r="M985" s="18">
        <f t="shared" si="572"/>
        <v>0</v>
      </c>
      <c r="N985" s="25">
        <f t="shared" si="572"/>
        <v>0</v>
      </c>
      <c r="O985" s="25">
        <f t="shared" si="572"/>
        <v>0</v>
      </c>
    </row>
    <row r="986" spans="1:15" ht="27.2" hidden="1" x14ac:dyDescent="0.25">
      <c r="A986" s="26" t="s">
        <v>553</v>
      </c>
      <c r="B986" s="27">
        <v>700</v>
      </c>
      <c r="C986" s="37" t="s">
        <v>85</v>
      </c>
      <c r="D986" s="37" t="s">
        <v>161</v>
      </c>
      <c r="E986" s="11" t="s">
        <v>654</v>
      </c>
      <c r="F986" s="38">
        <v>600</v>
      </c>
      <c r="G986" s="29">
        <f t="shared" si="572"/>
        <v>0</v>
      </c>
      <c r="H986" s="29">
        <f t="shared" si="572"/>
        <v>0</v>
      </c>
      <c r="I986" s="29">
        <f t="shared" si="572"/>
        <v>0</v>
      </c>
      <c r="J986" s="29">
        <f t="shared" si="572"/>
        <v>0</v>
      </c>
      <c r="K986" s="29">
        <f t="shared" si="572"/>
        <v>0</v>
      </c>
      <c r="L986" s="29">
        <f t="shared" si="572"/>
        <v>0</v>
      </c>
      <c r="M986" s="29">
        <f t="shared" si="572"/>
        <v>0</v>
      </c>
      <c r="N986" s="39">
        <f t="shared" si="572"/>
        <v>0</v>
      </c>
      <c r="O986" s="39">
        <f t="shared" si="572"/>
        <v>0</v>
      </c>
    </row>
    <row r="987" spans="1:15" ht="13.6" hidden="1" x14ac:dyDescent="0.25">
      <c r="A987" s="60" t="s">
        <v>554</v>
      </c>
      <c r="B987" s="27">
        <v>700</v>
      </c>
      <c r="C987" s="37" t="s">
        <v>85</v>
      </c>
      <c r="D987" s="37" t="s">
        <v>161</v>
      </c>
      <c r="E987" s="11" t="s">
        <v>654</v>
      </c>
      <c r="F987" s="38">
        <v>610</v>
      </c>
      <c r="G987" s="29">
        <f>+H987+I987</f>
        <v>0</v>
      </c>
      <c r="H987" s="29"/>
      <c r="I987" s="29"/>
      <c r="J987" s="29">
        <f>+K987+L987</f>
        <v>0</v>
      </c>
      <c r="K987" s="29"/>
      <c r="L987" s="29"/>
      <c r="M987" s="29">
        <f>+N987+O987</f>
        <v>0</v>
      </c>
      <c r="N987" s="39"/>
      <c r="O987" s="39"/>
    </row>
    <row r="988" spans="1:15" ht="25.85" x14ac:dyDescent="0.2">
      <c r="A988" s="22" t="s">
        <v>547</v>
      </c>
      <c r="B988" s="10">
        <v>700</v>
      </c>
      <c r="C988" s="33" t="s">
        <v>85</v>
      </c>
      <c r="D988" s="33" t="s">
        <v>161</v>
      </c>
      <c r="E988" s="58" t="s">
        <v>548</v>
      </c>
      <c r="F988" s="36"/>
      <c r="G988" s="18">
        <f>+G989</f>
        <v>45151.1</v>
      </c>
      <c r="H988" s="18">
        <f t="shared" ref="H988:O988" si="573">+H989</f>
        <v>540</v>
      </c>
      <c r="I988" s="18">
        <f t="shared" si="573"/>
        <v>44611.1</v>
      </c>
      <c r="J988" s="18">
        <f>+J989</f>
        <v>48344.2</v>
      </c>
      <c r="K988" s="18">
        <f t="shared" si="573"/>
        <v>540</v>
      </c>
      <c r="L988" s="18">
        <f t="shared" si="573"/>
        <v>47804.2</v>
      </c>
      <c r="M988" s="18">
        <f>+M989</f>
        <v>48344.2</v>
      </c>
      <c r="N988" s="25">
        <f t="shared" si="573"/>
        <v>540</v>
      </c>
      <c r="O988" s="25">
        <f t="shared" si="573"/>
        <v>47804.2</v>
      </c>
    </row>
    <row r="989" spans="1:15" x14ac:dyDescent="0.2">
      <c r="A989" s="35" t="s">
        <v>549</v>
      </c>
      <c r="B989" s="10">
        <v>700</v>
      </c>
      <c r="C989" s="33" t="s">
        <v>85</v>
      </c>
      <c r="D989" s="33" t="s">
        <v>161</v>
      </c>
      <c r="E989" s="58" t="s">
        <v>550</v>
      </c>
      <c r="F989" s="36"/>
      <c r="G989" s="18">
        <f>+G990+G997</f>
        <v>45151.1</v>
      </c>
      <c r="H989" s="18">
        <f t="shared" ref="H989:I989" si="574">+H990+H997</f>
        <v>540</v>
      </c>
      <c r="I989" s="18">
        <f t="shared" si="574"/>
        <v>44611.1</v>
      </c>
      <c r="J989" s="18">
        <f>+J990+J997</f>
        <v>48344.2</v>
      </c>
      <c r="K989" s="18">
        <f t="shared" ref="K989:L989" si="575">+K990+K997</f>
        <v>540</v>
      </c>
      <c r="L989" s="18">
        <f t="shared" si="575"/>
        <v>47804.2</v>
      </c>
      <c r="M989" s="18">
        <f>+M990+M997</f>
        <v>48344.2</v>
      </c>
      <c r="N989" s="25">
        <f t="shared" ref="N989:O989" si="576">+N990+N997</f>
        <v>540</v>
      </c>
      <c r="O989" s="25">
        <f t="shared" si="576"/>
        <v>47804.2</v>
      </c>
    </row>
    <row r="990" spans="1:15" ht="25.85" x14ac:dyDescent="0.2">
      <c r="A990" s="35" t="s">
        <v>551</v>
      </c>
      <c r="B990" s="10">
        <v>700</v>
      </c>
      <c r="C990" s="33" t="s">
        <v>85</v>
      </c>
      <c r="D990" s="33" t="s">
        <v>161</v>
      </c>
      <c r="E990" s="58" t="s">
        <v>552</v>
      </c>
      <c r="F990" s="36"/>
      <c r="G990" s="18">
        <f>+G991+G995+G993</f>
        <v>44611.1</v>
      </c>
      <c r="H990" s="18">
        <f t="shared" ref="H990:O990" si="577">+H991+H995+H993</f>
        <v>0</v>
      </c>
      <c r="I990" s="18">
        <f t="shared" si="577"/>
        <v>44611.1</v>
      </c>
      <c r="J990" s="18">
        <f t="shared" si="577"/>
        <v>47804.2</v>
      </c>
      <c r="K990" s="18">
        <f t="shared" si="577"/>
        <v>0</v>
      </c>
      <c r="L990" s="18">
        <f t="shared" si="577"/>
        <v>47804.2</v>
      </c>
      <c r="M990" s="18">
        <f t="shared" si="577"/>
        <v>47804.2</v>
      </c>
      <c r="N990" s="25">
        <f t="shared" si="577"/>
        <v>0</v>
      </c>
      <c r="O990" s="25">
        <f t="shared" si="577"/>
        <v>47804.2</v>
      </c>
    </row>
    <row r="991" spans="1:15" ht="13.6" x14ac:dyDescent="0.25">
      <c r="A991" s="40" t="s">
        <v>39</v>
      </c>
      <c r="B991" s="27">
        <v>700</v>
      </c>
      <c r="C991" s="37" t="s">
        <v>85</v>
      </c>
      <c r="D991" s="37" t="s">
        <v>161</v>
      </c>
      <c r="E991" s="57" t="s">
        <v>552</v>
      </c>
      <c r="F991" s="38">
        <v>200</v>
      </c>
      <c r="G991" s="29">
        <f t="shared" ref="G991:O993" si="578">+G992</f>
        <v>12580</v>
      </c>
      <c r="H991" s="29">
        <f t="shared" si="578"/>
        <v>0</v>
      </c>
      <c r="I991" s="29">
        <f t="shared" si="578"/>
        <v>12580</v>
      </c>
      <c r="J991" s="29">
        <f t="shared" si="578"/>
        <v>14070.526</v>
      </c>
      <c r="K991" s="29">
        <f t="shared" si="578"/>
        <v>0</v>
      </c>
      <c r="L991" s="29">
        <f t="shared" si="578"/>
        <v>14070.526</v>
      </c>
      <c r="M991" s="29">
        <f t="shared" si="578"/>
        <v>14070.526</v>
      </c>
      <c r="N991" s="11">
        <f t="shared" si="578"/>
        <v>0</v>
      </c>
      <c r="O991" s="29">
        <f t="shared" si="578"/>
        <v>14070.526</v>
      </c>
    </row>
    <row r="992" spans="1:15" ht="13.6" x14ac:dyDescent="0.25">
      <c r="A992" s="40" t="s">
        <v>40</v>
      </c>
      <c r="B992" s="27">
        <v>700</v>
      </c>
      <c r="C992" s="37" t="s">
        <v>85</v>
      </c>
      <c r="D992" s="37" t="s">
        <v>161</v>
      </c>
      <c r="E992" s="57" t="s">
        <v>552</v>
      </c>
      <c r="F992" s="38">
        <v>240</v>
      </c>
      <c r="G992" s="29">
        <f>+H992+I992</f>
        <v>12580</v>
      </c>
      <c r="H992" s="29"/>
      <c r="I992" s="29">
        <f>7820+4690+70</f>
        <v>12580</v>
      </c>
      <c r="J992" s="29">
        <f>+K992+L992</f>
        <v>14070.526</v>
      </c>
      <c r="K992" s="29"/>
      <c r="L992" s="29">
        <f>8070+6000.526</f>
        <v>14070.526</v>
      </c>
      <c r="M992" s="29">
        <f>+N992+O992</f>
        <v>14070.526</v>
      </c>
      <c r="N992" s="11"/>
      <c r="O992" s="29">
        <f>8070+6000.526</f>
        <v>14070.526</v>
      </c>
    </row>
    <row r="993" spans="1:15" ht="15.65" x14ac:dyDescent="0.25">
      <c r="A993" s="83" t="s">
        <v>114</v>
      </c>
      <c r="B993" s="27">
        <v>700</v>
      </c>
      <c r="C993" s="37" t="s">
        <v>85</v>
      </c>
      <c r="D993" s="37" t="s">
        <v>161</v>
      </c>
      <c r="E993" s="57" t="s">
        <v>552</v>
      </c>
      <c r="F993" s="38">
        <v>300</v>
      </c>
      <c r="G993" s="29">
        <f t="shared" si="578"/>
        <v>810</v>
      </c>
      <c r="H993" s="29">
        <f t="shared" si="578"/>
        <v>0</v>
      </c>
      <c r="I993" s="29">
        <f t="shared" si="578"/>
        <v>810</v>
      </c>
      <c r="J993" s="29">
        <f t="shared" si="578"/>
        <v>810</v>
      </c>
      <c r="K993" s="29">
        <f t="shared" si="578"/>
        <v>0</v>
      </c>
      <c r="L993" s="29">
        <f t="shared" si="578"/>
        <v>810</v>
      </c>
      <c r="M993" s="29">
        <f t="shared" si="578"/>
        <v>810</v>
      </c>
      <c r="N993" s="11">
        <f t="shared" si="578"/>
        <v>0</v>
      </c>
      <c r="O993" s="29">
        <f t="shared" si="578"/>
        <v>810</v>
      </c>
    </row>
    <row r="994" spans="1:15" ht="31.25" x14ac:dyDescent="0.25">
      <c r="A994" s="83" t="s">
        <v>153</v>
      </c>
      <c r="B994" s="27">
        <v>700</v>
      </c>
      <c r="C994" s="37" t="s">
        <v>85</v>
      </c>
      <c r="D994" s="37" t="s">
        <v>161</v>
      </c>
      <c r="E994" s="57" t="s">
        <v>552</v>
      </c>
      <c r="F994" s="38">
        <v>320</v>
      </c>
      <c r="G994" s="29">
        <f>+H994+I994</f>
        <v>810</v>
      </c>
      <c r="H994" s="29"/>
      <c r="I994" s="29">
        <v>810</v>
      </c>
      <c r="J994" s="29">
        <f>+K994+L994</f>
        <v>810</v>
      </c>
      <c r="K994" s="29"/>
      <c r="L994" s="29">
        <v>810</v>
      </c>
      <c r="M994" s="29">
        <f>+N994+O994</f>
        <v>810</v>
      </c>
      <c r="N994" s="11"/>
      <c r="O994" s="29">
        <v>810</v>
      </c>
    </row>
    <row r="995" spans="1:15" ht="27.2" x14ac:dyDescent="0.25">
      <c r="A995" s="26" t="s">
        <v>553</v>
      </c>
      <c r="B995" s="27">
        <v>700</v>
      </c>
      <c r="C995" s="37" t="s">
        <v>85</v>
      </c>
      <c r="D995" s="37" t="s">
        <v>161</v>
      </c>
      <c r="E995" s="57" t="s">
        <v>552</v>
      </c>
      <c r="F995" s="38">
        <v>600</v>
      </c>
      <c r="G995" s="29">
        <f t="shared" ref="G995:O995" si="579">+G996</f>
        <v>31221.1</v>
      </c>
      <c r="H995" s="29">
        <f t="shared" si="579"/>
        <v>0</v>
      </c>
      <c r="I995" s="29">
        <f t="shared" si="579"/>
        <v>31221.1</v>
      </c>
      <c r="J995" s="29">
        <f t="shared" si="579"/>
        <v>32923.673999999999</v>
      </c>
      <c r="K995" s="29">
        <f t="shared" si="579"/>
        <v>0</v>
      </c>
      <c r="L995" s="29">
        <f t="shared" si="579"/>
        <v>32923.673999999999</v>
      </c>
      <c r="M995" s="29">
        <f t="shared" si="579"/>
        <v>32923.673999999999</v>
      </c>
      <c r="N995" s="39">
        <f t="shared" si="579"/>
        <v>0</v>
      </c>
      <c r="O995" s="29">
        <f t="shared" si="579"/>
        <v>32923.673999999999</v>
      </c>
    </row>
    <row r="996" spans="1:15" ht="13.6" x14ac:dyDescent="0.25">
      <c r="A996" s="60" t="s">
        <v>554</v>
      </c>
      <c r="B996" s="27">
        <v>700</v>
      </c>
      <c r="C996" s="37" t="s">
        <v>85</v>
      </c>
      <c r="D996" s="37" t="s">
        <v>161</v>
      </c>
      <c r="E996" s="57" t="s">
        <v>552</v>
      </c>
      <c r="F996" s="38">
        <v>610</v>
      </c>
      <c r="G996" s="29">
        <f>+H996+I996</f>
        <v>31221.1</v>
      </c>
      <c r="H996" s="29"/>
      <c r="I996" s="29">
        <f>15904.1+14960+357</f>
        <v>31221.1</v>
      </c>
      <c r="J996" s="29">
        <f>+K996+L996</f>
        <v>32923.673999999999</v>
      </c>
      <c r="K996" s="29"/>
      <c r="L996" s="29">
        <f>15463.674+17460</f>
        <v>32923.673999999999</v>
      </c>
      <c r="M996" s="29">
        <f>+N996+O996</f>
        <v>32923.673999999999</v>
      </c>
      <c r="N996" s="11"/>
      <c r="O996" s="29">
        <f>15463.674+17460</f>
        <v>32923.673999999999</v>
      </c>
    </row>
    <row r="997" spans="1:15" x14ac:dyDescent="0.2">
      <c r="A997" s="35" t="s">
        <v>555</v>
      </c>
      <c r="B997" s="10">
        <v>700</v>
      </c>
      <c r="C997" s="33" t="s">
        <v>85</v>
      </c>
      <c r="D997" s="33" t="s">
        <v>161</v>
      </c>
      <c r="E997" s="58" t="s">
        <v>556</v>
      </c>
      <c r="F997" s="36"/>
      <c r="G997" s="18">
        <f t="shared" ref="G997:O998" si="580">+G998</f>
        <v>540</v>
      </c>
      <c r="H997" s="18">
        <f t="shared" si="580"/>
        <v>540</v>
      </c>
      <c r="I997" s="18">
        <f t="shared" si="580"/>
        <v>0</v>
      </c>
      <c r="J997" s="18">
        <f t="shared" si="580"/>
        <v>540</v>
      </c>
      <c r="K997" s="18">
        <f t="shared" si="580"/>
        <v>540</v>
      </c>
      <c r="L997" s="18">
        <f t="shared" si="580"/>
        <v>0</v>
      </c>
      <c r="M997" s="18">
        <f t="shared" si="580"/>
        <v>540</v>
      </c>
      <c r="N997" s="9">
        <f t="shared" si="580"/>
        <v>540</v>
      </c>
      <c r="O997" s="9">
        <f t="shared" si="580"/>
        <v>0</v>
      </c>
    </row>
    <row r="998" spans="1:15" ht="13.6" x14ac:dyDescent="0.25">
      <c r="A998" s="40" t="s">
        <v>39</v>
      </c>
      <c r="B998" s="27">
        <v>700</v>
      </c>
      <c r="C998" s="37" t="s">
        <v>85</v>
      </c>
      <c r="D998" s="37" t="s">
        <v>161</v>
      </c>
      <c r="E998" s="57" t="s">
        <v>556</v>
      </c>
      <c r="F998" s="38">
        <v>200</v>
      </c>
      <c r="G998" s="29">
        <f t="shared" si="580"/>
        <v>540</v>
      </c>
      <c r="H998" s="29">
        <f t="shared" si="580"/>
        <v>540</v>
      </c>
      <c r="I998" s="29">
        <f t="shared" si="580"/>
        <v>0</v>
      </c>
      <c r="J998" s="29">
        <f t="shared" si="580"/>
        <v>540</v>
      </c>
      <c r="K998" s="29">
        <f t="shared" si="580"/>
        <v>540</v>
      </c>
      <c r="L998" s="29">
        <f t="shared" si="580"/>
        <v>0</v>
      </c>
      <c r="M998" s="29">
        <f t="shared" si="580"/>
        <v>540</v>
      </c>
      <c r="N998" s="11">
        <f t="shared" si="580"/>
        <v>540</v>
      </c>
      <c r="O998" s="11">
        <f t="shared" si="580"/>
        <v>0</v>
      </c>
    </row>
    <row r="999" spans="1:15" ht="13.6" x14ac:dyDescent="0.25">
      <c r="A999" s="40" t="s">
        <v>40</v>
      </c>
      <c r="B999" s="27">
        <v>700</v>
      </c>
      <c r="C999" s="37" t="s">
        <v>85</v>
      </c>
      <c r="D999" s="37" t="s">
        <v>161</v>
      </c>
      <c r="E999" s="57" t="s">
        <v>556</v>
      </c>
      <c r="F999" s="38">
        <v>240</v>
      </c>
      <c r="G999" s="29">
        <f>+H999+I999</f>
        <v>540</v>
      </c>
      <c r="H999" s="29">
        <v>540</v>
      </c>
      <c r="I999" s="29"/>
      <c r="J999" s="29">
        <f>+K999+L999</f>
        <v>540</v>
      </c>
      <c r="K999" s="29">
        <v>540</v>
      </c>
      <c r="L999" s="29"/>
      <c r="M999" s="29">
        <f>+N999+O999</f>
        <v>540</v>
      </c>
      <c r="N999" s="11">
        <v>540</v>
      </c>
      <c r="O999" s="11"/>
    </row>
    <row r="1000" spans="1:15" ht="25.85" hidden="1" x14ac:dyDescent="0.2">
      <c r="A1000" s="35" t="s">
        <v>655</v>
      </c>
      <c r="B1000" s="10">
        <v>700</v>
      </c>
      <c r="C1000" s="33" t="s">
        <v>85</v>
      </c>
      <c r="D1000" s="33" t="s">
        <v>161</v>
      </c>
      <c r="E1000" s="58" t="s">
        <v>656</v>
      </c>
      <c r="F1000" s="36"/>
      <c r="G1000" s="18">
        <f t="shared" ref="G1000:I1000" si="581">+G1001+G1003</f>
        <v>0</v>
      </c>
      <c r="H1000" s="18">
        <f t="shared" si="581"/>
        <v>0</v>
      </c>
      <c r="I1000" s="18">
        <f t="shared" si="581"/>
        <v>0</v>
      </c>
      <c r="J1000" s="18">
        <f t="shared" ref="J1000:O1000" si="582">+J1001+J1003</f>
        <v>0</v>
      </c>
      <c r="K1000" s="18">
        <f t="shared" si="582"/>
        <v>0</v>
      </c>
      <c r="L1000" s="18">
        <f t="shared" si="582"/>
        <v>0</v>
      </c>
      <c r="M1000" s="18">
        <f t="shared" si="582"/>
        <v>0</v>
      </c>
      <c r="N1000" s="25">
        <f t="shared" si="582"/>
        <v>0</v>
      </c>
      <c r="O1000" s="25">
        <f t="shared" si="582"/>
        <v>0</v>
      </c>
    </row>
    <row r="1001" spans="1:15" ht="13.6" hidden="1" x14ac:dyDescent="0.25">
      <c r="A1001" s="40" t="s">
        <v>39</v>
      </c>
      <c r="B1001" s="27">
        <v>700</v>
      </c>
      <c r="C1001" s="37" t="s">
        <v>85</v>
      </c>
      <c r="D1001" s="37" t="s">
        <v>161</v>
      </c>
      <c r="E1001" s="57" t="s">
        <v>656</v>
      </c>
      <c r="F1001" s="38">
        <v>200</v>
      </c>
      <c r="G1001" s="29">
        <f t="shared" ref="G1001:O1001" si="583">+G1002</f>
        <v>0</v>
      </c>
      <c r="H1001" s="29">
        <f t="shared" si="583"/>
        <v>0</v>
      </c>
      <c r="I1001" s="29">
        <f t="shared" si="583"/>
        <v>0</v>
      </c>
      <c r="J1001" s="29">
        <f t="shared" si="583"/>
        <v>0</v>
      </c>
      <c r="K1001" s="29">
        <f t="shared" si="583"/>
        <v>0</v>
      </c>
      <c r="L1001" s="29">
        <f t="shared" si="583"/>
        <v>0</v>
      </c>
      <c r="M1001" s="29">
        <f t="shared" si="583"/>
        <v>0</v>
      </c>
      <c r="N1001" s="11">
        <f t="shared" si="583"/>
        <v>0</v>
      </c>
      <c r="O1001" s="11">
        <f t="shared" si="583"/>
        <v>0</v>
      </c>
    </row>
    <row r="1002" spans="1:15" ht="13.6" hidden="1" x14ac:dyDescent="0.25">
      <c r="A1002" s="40" t="s">
        <v>40</v>
      </c>
      <c r="B1002" s="27">
        <v>700</v>
      </c>
      <c r="C1002" s="37" t="s">
        <v>85</v>
      </c>
      <c r="D1002" s="37" t="s">
        <v>161</v>
      </c>
      <c r="E1002" s="57" t="s">
        <v>656</v>
      </c>
      <c r="F1002" s="38">
        <v>240</v>
      </c>
      <c r="G1002" s="29">
        <f>+H1002+I1002</f>
        <v>0</v>
      </c>
      <c r="H1002" s="29"/>
      <c r="I1002" s="29"/>
      <c r="J1002" s="29">
        <f>+K1002+L1002</f>
        <v>0</v>
      </c>
      <c r="K1002" s="29"/>
      <c r="L1002" s="29"/>
      <c r="M1002" s="29">
        <f>+N1002+O1002</f>
        <v>0</v>
      </c>
      <c r="N1002" s="11"/>
      <c r="O1002" s="11"/>
    </row>
    <row r="1003" spans="1:15" ht="27.2" hidden="1" x14ac:dyDescent="0.25">
      <c r="A1003" s="26" t="s">
        <v>553</v>
      </c>
      <c r="B1003" s="27">
        <v>700</v>
      </c>
      <c r="C1003" s="37" t="s">
        <v>85</v>
      </c>
      <c r="D1003" s="37" t="s">
        <v>161</v>
      </c>
      <c r="E1003" s="57" t="s">
        <v>656</v>
      </c>
      <c r="F1003" s="38">
        <v>600</v>
      </c>
      <c r="G1003" s="29">
        <f t="shared" ref="G1003:O1003" si="584">+G1004</f>
        <v>0</v>
      </c>
      <c r="H1003" s="29">
        <f t="shared" si="584"/>
        <v>0</v>
      </c>
      <c r="I1003" s="29">
        <f t="shared" si="584"/>
        <v>0</v>
      </c>
      <c r="J1003" s="29">
        <f t="shared" si="584"/>
        <v>0</v>
      </c>
      <c r="K1003" s="29">
        <f t="shared" si="584"/>
        <v>0</v>
      </c>
      <c r="L1003" s="29">
        <f t="shared" si="584"/>
        <v>0</v>
      </c>
      <c r="M1003" s="29">
        <f t="shared" si="584"/>
        <v>0</v>
      </c>
      <c r="N1003" s="39">
        <f t="shared" si="584"/>
        <v>0</v>
      </c>
      <c r="O1003" s="39">
        <f t="shared" si="584"/>
        <v>0</v>
      </c>
    </row>
    <row r="1004" spans="1:15" ht="13.6" hidden="1" x14ac:dyDescent="0.25">
      <c r="A1004" s="60" t="s">
        <v>554</v>
      </c>
      <c r="B1004" s="27">
        <v>700</v>
      </c>
      <c r="C1004" s="37" t="s">
        <v>85</v>
      </c>
      <c r="D1004" s="37" t="s">
        <v>161</v>
      </c>
      <c r="E1004" s="57" t="s">
        <v>656</v>
      </c>
      <c r="F1004" s="38">
        <v>610</v>
      </c>
      <c r="G1004" s="29">
        <f>+H1004+I1004</f>
        <v>0</v>
      </c>
      <c r="H1004" s="29"/>
      <c r="I1004" s="29"/>
      <c r="J1004" s="29">
        <f>+K1004+L1004</f>
        <v>0</v>
      </c>
      <c r="K1004" s="29"/>
      <c r="L1004" s="29"/>
      <c r="M1004" s="29">
        <f>+N1004+O1004</f>
        <v>0</v>
      </c>
      <c r="N1004" s="11"/>
      <c r="O1004" s="11"/>
    </row>
    <row r="1005" spans="1:15" ht="38.75" hidden="1" x14ac:dyDescent="0.25">
      <c r="A1005" s="22" t="s">
        <v>557</v>
      </c>
      <c r="B1005" s="10">
        <v>700</v>
      </c>
      <c r="C1005" s="33" t="s">
        <v>85</v>
      </c>
      <c r="D1005" s="33" t="s">
        <v>161</v>
      </c>
      <c r="E1005" s="58" t="s">
        <v>558</v>
      </c>
      <c r="F1005" s="38"/>
      <c r="G1005" s="18">
        <f t="shared" ref="G1005:I1005" si="585">+G1006+G1009+G1012</f>
        <v>0</v>
      </c>
      <c r="H1005" s="18">
        <f t="shared" si="585"/>
        <v>0</v>
      </c>
      <c r="I1005" s="18">
        <f t="shared" si="585"/>
        <v>0</v>
      </c>
      <c r="J1005" s="18">
        <f t="shared" ref="J1005:O1005" si="586">+J1006+J1009+J1012</f>
        <v>0</v>
      </c>
      <c r="K1005" s="18">
        <f t="shared" si="586"/>
        <v>0</v>
      </c>
      <c r="L1005" s="18">
        <f t="shared" si="586"/>
        <v>0</v>
      </c>
      <c r="M1005" s="18">
        <f t="shared" si="586"/>
        <v>0</v>
      </c>
      <c r="N1005" s="25">
        <f t="shared" si="586"/>
        <v>0</v>
      </c>
      <c r="O1005" s="25">
        <f t="shared" si="586"/>
        <v>0</v>
      </c>
    </row>
    <row r="1006" spans="1:15" ht="25.85" hidden="1" x14ac:dyDescent="0.25">
      <c r="A1006" s="22" t="s">
        <v>559</v>
      </c>
      <c r="B1006" s="10">
        <v>700</v>
      </c>
      <c r="C1006" s="33" t="s">
        <v>85</v>
      </c>
      <c r="D1006" s="33" t="s">
        <v>161</v>
      </c>
      <c r="E1006" s="58" t="s">
        <v>560</v>
      </c>
      <c r="F1006" s="38"/>
      <c r="G1006" s="18">
        <f t="shared" ref="G1006:O1013" si="587">+G1007</f>
        <v>0</v>
      </c>
      <c r="H1006" s="18">
        <f t="shared" si="587"/>
        <v>0</v>
      </c>
      <c r="I1006" s="18">
        <f t="shared" si="587"/>
        <v>0</v>
      </c>
      <c r="J1006" s="18">
        <f t="shared" si="587"/>
        <v>0</v>
      </c>
      <c r="K1006" s="18">
        <f t="shared" si="587"/>
        <v>0</v>
      </c>
      <c r="L1006" s="18">
        <f t="shared" si="587"/>
        <v>0</v>
      </c>
      <c r="M1006" s="18">
        <f t="shared" si="587"/>
        <v>0</v>
      </c>
      <c r="N1006" s="9">
        <f t="shared" si="587"/>
        <v>0</v>
      </c>
      <c r="O1006" s="9">
        <f t="shared" si="587"/>
        <v>0</v>
      </c>
    </row>
    <row r="1007" spans="1:15" ht="13.6" hidden="1" x14ac:dyDescent="0.25">
      <c r="A1007" s="40" t="s">
        <v>39</v>
      </c>
      <c r="B1007" s="27">
        <v>700</v>
      </c>
      <c r="C1007" s="37" t="s">
        <v>85</v>
      </c>
      <c r="D1007" s="37" t="s">
        <v>161</v>
      </c>
      <c r="E1007" s="57" t="s">
        <v>560</v>
      </c>
      <c r="F1007" s="38">
        <v>200</v>
      </c>
      <c r="G1007" s="29">
        <f t="shared" si="587"/>
        <v>0</v>
      </c>
      <c r="H1007" s="29">
        <f t="shared" si="587"/>
        <v>0</v>
      </c>
      <c r="I1007" s="29">
        <f t="shared" si="587"/>
        <v>0</v>
      </c>
      <c r="J1007" s="29">
        <f t="shared" si="587"/>
        <v>0</v>
      </c>
      <c r="K1007" s="29">
        <f t="shared" si="587"/>
        <v>0</v>
      </c>
      <c r="L1007" s="29">
        <f t="shared" si="587"/>
        <v>0</v>
      </c>
      <c r="M1007" s="29">
        <f t="shared" si="587"/>
        <v>0</v>
      </c>
      <c r="N1007" s="11">
        <f t="shared" si="587"/>
        <v>0</v>
      </c>
      <c r="O1007" s="11">
        <f t="shared" si="587"/>
        <v>0</v>
      </c>
    </row>
    <row r="1008" spans="1:15" ht="13.6" hidden="1" x14ac:dyDescent="0.25">
      <c r="A1008" s="40" t="s">
        <v>40</v>
      </c>
      <c r="B1008" s="27">
        <v>700</v>
      </c>
      <c r="C1008" s="37" t="s">
        <v>85</v>
      </c>
      <c r="D1008" s="37" t="s">
        <v>161</v>
      </c>
      <c r="E1008" s="57" t="s">
        <v>560</v>
      </c>
      <c r="F1008" s="38">
        <v>240</v>
      </c>
      <c r="G1008" s="29">
        <f>+H1008+I1008</f>
        <v>0</v>
      </c>
      <c r="H1008" s="29"/>
      <c r="I1008" s="29"/>
      <c r="J1008" s="29">
        <f>+K1008+L1008</f>
        <v>0</v>
      </c>
      <c r="K1008" s="29"/>
      <c r="L1008" s="29"/>
      <c r="M1008" s="29">
        <f>+N1008+O1008</f>
        <v>0</v>
      </c>
      <c r="N1008" s="11"/>
      <c r="O1008" s="11"/>
    </row>
    <row r="1009" spans="1:15" ht="13.6" hidden="1" x14ac:dyDescent="0.25">
      <c r="A1009" s="22" t="s">
        <v>561</v>
      </c>
      <c r="B1009" s="10">
        <v>700</v>
      </c>
      <c r="C1009" s="33" t="s">
        <v>85</v>
      </c>
      <c r="D1009" s="33" t="s">
        <v>161</v>
      </c>
      <c r="E1009" s="58" t="s">
        <v>562</v>
      </c>
      <c r="F1009" s="38"/>
      <c r="G1009" s="18">
        <f t="shared" si="587"/>
        <v>0</v>
      </c>
      <c r="H1009" s="18">
        <f t="shared" si="587"/>
        <v>0</v>
      </c>
      <c r="I1009" s="18">
        <f t="shared" si="587"/>
        <v>0</v>
      </c>
      <c r="J1009" s="18">
        <f t="shared" si="587"/>
        <v>0</v>
      </c>
      <c r="K1009" s="18">
        <f t="shared" si="587"/>
        <v>0</v>
      </c>
      <c r="L1009" s="18">
        <f t="shared" si="587"/>
        <v>0</v>
      </c>
      <c r="M1009" s="18">
        <f t="shared" si="587"/>
        <v>0</v>
      </c>
      <c r="N1009" s="9">
        <f t="shared" si="587"/>
        <v>0</v>
      </c>
      <c r="O1009" s="9">
        <f t="shared" si="587"/>
        <v>0</v>
      </c>
    </row>
    <row r="1010" spans="1:15" ht="13.6" hidden="1" x14ac:dyDescent="0.25">
      <c r="A1010" s="40" t="s">
        <v>39</v>
      </c>
      <c r="B1010" s="27">
        <v>700</v>
      </c>
      <c r="C1010" s="37" t="s">
        <v>85</v>
      </c>
      <c r="D1010" s="37" t="s">
        <v>161</v>
      </c>
      <c r="E1010" s="57" t="s">
        <v>562</v>
      </c>
      <c r="F1010" s="38">
        <v>200</v>
      </c>
      <c r="G1010" s="29">
        <f t="shared" si="587"/>
        <v>0</v>
      </c>
      <c r="H1010" s="29">
        <f t="shared" si="587"/>
        <v>0</v>
      </c>
      <c r="I1010" s="29">
        <f t="shared" si="587"/>
        <v>0</v>
      </c>
      <c r="J1010" s="29">
        <f t="shared" si="587"/>
        <v>0</v>
      </c>
      <c r="K1010" s="29">
        <f t="shared" si="587"/>
        <v>0</v>
      </c>
      <c r="L1010" s="29">
        <f t="shared" si="587"/>
        <v>0</v>
      </c>
      <c r="M1010" s="29">
        <f t="shared" si="587"/>
        <v>0</v>
      </c>
      <c r="N1010" s="11">
        <f t="shared" si="587"/>
        <v>0</v>
      </c>
      <c r="O1010" s="11">
        <f t="shared" si="587"/>
        <v>0</v>
      </c>
    </row>
    <row r="1011" spans="1:15" ht="13.6" hidden="1" x14ac:dyDescent="0.25">
      <c r="A1011" s="40" t="s">
        <v>40</v>
      </c>
      <c r="B1011" s="27">
        <v>700</v>
      </c>
      <c r="C1011" s="37" t="s">
        <v>85</v>
      </c>
      <c r="D1011" s="37" t="s">
        <v>161</v>
      </c>
      <c r="E1011" s="57" t="s">
        <v>562</v>
      </c>
      <c r="F1011" s="38">
        <v>240</v>
      </c>
      <c r="G1011" s="29">
        <f>+H1011+I1011</f>
        <v>0</v>
      </c>
      <c r="H1011" s="29"/>
      <c r="I1011" s="29"/>
      <c r="J1011" s="29">
        <f>+K1011+L1011</f>
        <v>0</v>
      </c>
      <c r="K1011" s="29"/>
      <c r="L1011" s="29"/>
      <c r="M1011" s="29">
        <f>+N1011+O1011</f>
        <v>0</v>
      </c>
      <c r="N1011" s="11"/>
      <c r="O1011" s="11"/>
    </row>
    <row r="1012" spans="1:15" ht="38.75" hidden="1" x14ac:dyDescent="0.2">
      <c r="A1012" s="30" t="s">
        <v>188</v>
      </c>
      <c r="B1012" s="10">
        <v>700</v>
      </c>
      <c r="C1012" s="33" t="s">
        <v>85</v>
      </c>
      <c r="D1012" s="33" t="s">
        <v>161</v>
      </c>
      <c r="E1012" s="58" t="s">
        <v>657</v>
      </c>
      <c r="F1012" s="36"/>
      <c r="G1012" s="18">
        <f t="shared" si="587"/>
        <v>0</v>
      </c>
      <c r="H1012" s="18">
        <f t="shared" si="587"/>
        <v>0</v>
      </c>
      <c r="I1012" s="18">
        <f t="shared" si="587"/>
        <v>0</v>
      </c>
      <c r="J1012" s="18">
        <f t="shared" si="587"/>
        <v>0</v>
      </c>
      <c r="K1012" s="18">
        <f t="shared" si="587"/>
        <v>0</v>
      </c>
      <c r="L1012" s="18">
        <f t="shared" si="587"/>
        <v>0</v>
      </c>
      <c r="M1012" s="18">
        <f t="shared" si="587"/>
        <v>0</v>
      </c>
      <c r="N1012" s="9">
        <f t="shared" si="587"/>
        <v>0</v>
      </c>
      <c r="O1012" s="9">
        <f t="shared" si="587"/>
        <v>0</v>
      </c>
    </row>
    <row r="1013" spans="1:15" ht="13.6" hidden="1" x14ac:dyDescent="0.25">
      <c r="A1013" s="40" t="s">
        <v>39</v>
      </c>
      <c r="B1013" s="27">
        <v>700</v>
      </c>
      <c r="C1013" s="37" t="s">
        <v>85</v>
      </c>
      <c r="D1013" s="37" t="s">
        <v>161</v>
      </c>
      <c r="E1013" s="57" t="s">
        <v>657</v>
      </c>
      <c r="F1013" s="38">
        <v>200</v>
      </c>
      <c r="G1013" s="29">
        <f t="shared" si="587"/>
        <v>0</v>
      </c>
      <c r="H1013" s="29">
        <f t="shared" si="587"/>
        <v>0</v>
      </c>
      <c r="I1013" s="29">
        <f t="shared" si="587"/>
        <v>0</v>
      </c>
      <c r="J1013" s="29">
        <f t="shared" si="587"/>
        <v>0</v>
      </c>
      <c r="K1013" s="29">
        <f t="shared" si="587"/>
        <v>0</v>
      </c>
      <c r="L1013" s="29">
        <f t="shared" si="587"/>
        <v>0</v>
      </c>
      <c r="M1013" s="29">
        <f t="shared" si="587"/>
        <v>0</v>
      </c>
      <c r="N1013" s="11">
        <f t="shared" si="587"/>
        <v>0</v>
      </c>
      <c r="O1013" s="11">
        <f t="shared" si="587"/>
        <v>0</v>
      </c>
    </row>
    <row r="1014" spans="1:15" ht="13.6" hidden="1" x14ac:dyDescent="0.25">
      <c r="A1014" s="40" t="s">
        <v>40</v>
      </c>
      <c r="B1014" s="27">
        <v>700</v>
      </c>
      <c r="C1014" s="37" t="s">
        <v>85</v>
      </c>
      <c r="D1014" s="37" t="s">
        <v>161</v>
      </c>
      <c r="E1014" s="57" t="s">
        <v>657</v>
      </c>
      <c r="F1014" s="38">
        <v>240</v>
      </c>
      <c r="G1014" s="29">
        <f>+H1014+I1014</f>
        <v>0</v>
      </c>
      <c r="H1014" s="29"/>
      <c r="I1014" s="29"/>
      <c r="J1014" s="29">
        <f>+K1014+L1014</f>
        <v>0</v>
      </c>
      <c r="K1014" s="29"/>
      <c r="L1014" s="29"/>
      <c r="M1014" s="29">
        <f>+N1014+O1014</f>
        <v>0</v>
      </c>
      <c r="N1014" s="11"/>
      <c r="O1014" s="11"/>
    </row>
    <row r="1015" spans="1:15" ht="13.6" x14ac:dyDescent="0.25">
      <c r="A1015" s="22" t="s">
        <v>24</v>
      </c>
      <c r="B1015" s="10">
        <v>700</v>
      </c>
      <c r="C1015" s="33" t="s">
        <v>85</v>
      </c>
      <c r="D1015" s="33" t="s">
        <v>161</v>
      </c>
      <c r="E1015" s="9" t="s">
        <v>25</v>
      </c>
      <c r="F1015" s="88"/>
      <c r="G1015" s="18">
        <f>+G1016+G1047+G1057+G1070+G1079+G1086+G1099+G1130+G1136+G1133+G1139+G1144+G1120+G1062+G1032+G1093+G1125+G1027+G1067+G1037+G1114+G1108+G1117+G1024+G1111+G1042+G1179+G1019+G1096</f>
        <v>1753614.5098999997</v>
      </c>
      <c r="H1015" s="18">
        <f>+H1016+H1047+H1057+H1070+H1079+H1086+H1099+H1130+H1136+H1133+H1139+H1144+H1120+H1062+H1032+H1093+H1125+H1027+H1067+H1037+H1114+H1108+H1117+H1024+H1111+H1042+H1179+H1019+H1096</f>
        <v>600061.30989999999</v>
      </c>
      <c r="I1015" s="18">
        <f t="shared" ref="I1015:O1015" si="588">+I1016+I1047+I1057+I1070+I1079+I1086+I1099+I1130+I1136+I1133+I1139+I1144+I1120+I1062+I1032+I1093+I1125+I1027+I1067+I1037+I1114+I1108+I1117+I1024+I1111+I1042+I1179+I1019+I1096</f>
        <v>1153553.2</v>
      </c>
      <c r="J1015" s="18">
        <f t="shared" si="588"/>
        <v>1624443.1108800001</v>
      </c>
      <c r="K1015" s="18">
        <f t="shared" si="588"/>
        <v>372384.41087999998</v>
      </c>
      <c r="L1015" s="18">
        <f t="shared" si="588"/>
        <v>1252058.7</v>
      </c>
      <c r="M1015" s="18">
        <f t="shared" si="588"/>
        <v>1716518.64435</v>
      </c>
      <c r="N1015" s="18">
        <f t="shared" si="588"/>
        <v>389418.04435000004</v>
      </c>
      <c r="O1015" s="18">
        <f t="shared" si="588"/>
        <v>1327100.5999999999</v>
      </c>
    </row>
    <row r="1016" spans="1:15" hidden="1" x14ac:dyDescent="0.2">
      <c r="A1016" s="69" t="s">
        <v>367</v>
      </c>
      <c r="B1016" s="10">
        <v>700</v>
      </c>
      <c r="C1016" s="33" t="s">
        <v>85</v>
      </c>
      <c r="D1016" s="33" t="s">
        <v>161</v>
      </c>
      <c r="E1016" s="10" t="s">
        <v>368</v>
      </c>
      <c r="F1016" s="91"/>
      <c r="G1016" s="18">
        <f t="shared" ref="G1016:O1017" si="589">+G1017</f>
        <v>0</v>
      </c>
      <c r="H1016" s="18">
        <f t="shared" si="589"/>
        <v>0</v>
      </c>
      <c r="I1016" s="18">
        <f t="shared" si="589"/>
        <v>0</v>
      </c>
      <c r="J1016" s="18">
        <f t="shared" si="589"/>
        <v>0</v>
      </c>
      <c r="K1016" s="18">
        <f t="shared" si="589"/>
        <v>0</v>
      </c>
      <c r="L1016" s="18">
        <f t="shared" si="589"/>
        <v>0</v>
      </c>
      <c r="M1016" s="18">
        <f t="shared" si="589"/>
        <v>0</v>
      </c>
      <c r="N1016" s="25">
        <f t="shared" si="589"/>
        <v>0</v>
      </c>
      <c r="O1016" s="25">
        <f t="shared" si="589"/>
        <v>0</v>
      </c>
    </row>
    <row r="1017" spans="1:15" ht="13.6" hidden="1" x14ac:dyDescent="0.25">
      <c r="A1017" s="70" t="s">
        <v>272</v>
      </c>
      <c r="B1017" s="27">
        <v>700</v>
      </c>
      <c r="C1017" s="37" t="s">
        <v>85</v>
      </c>
      <c r="D1017" s="37" t="s">
        <v>161</v>
      </c>
      <c r="E1017" s="27" t="s">
        <v>368</v>
      </c>
      <c r="F1017" s="92">
        <v>400</v>
      </c>
      <c r="G1017" s="29">
        <f t="shared" si="589"/>
        <v>0</v>
      </c>
      <c r="H1017" s="29">
        <f t="shared" si="589"/>
        <v>0</v>
      </c>
      <c r="I1017" s="29">
        <f t="shared" si="589"/>
        <v>0</v>
      </c>
      <c r="J1017" s="29">
        <f t="shared" si="589"/>
        <v>0</v>
      </c>
      <c r="K1017" s="29">
        <f t="shared" si="589"/>
        <v>0</v>
      </c>
      <c r="L1017" s="29">
        <f t="shared" si="589"/>
        <v>0</v>
      </c>
      <c r="M1017" s="29">
        <f t="shared" si="589"/>
        <v>0</v>
      </c>
      <c r="N1017" s="39">
        <f t="shared" si="589"/>
        <v>0</v>
      </c>
      <c r="O1017" s="39">
        <f t="shared" si="589"/>
        <v>0</v>
      </c>
    </row>
    <row r="1018" spans="1:15" ht="13.6" hidden="1" x14ac:dyDescent="0.25">
      <c r="A1018" s="71" t="s">
        <v>274</v>
      </c>
      <c r="B1018" s="27">
        <v>700</v>
      </c>
      <c r="C1018" s="37" t="s">
        <v>85</v>
      </c>
      <c r="D1018" s="37" t="s">
        <v>161</v>
      </c>
      <c r="E1018" s="27" t="s">
        <v>368</v>
      </c>
      <c r="F1018" s="92">
        <v>410</v>
      </c>
      <c r="G1018" s="29">
        <f>+H1018+I1018</f>
        <v>0</v>
      </c>
      <c r="H1018" s="29"/>
      <c r="I1018" s="29"/>
      <c r="J1018" s="29">
        <f>+K1018+L1018</f>
        <v>0</v>
      </c>
      <c r="K1018" s="29"/>
      <c r="L1018" s="29"/>
      <c r="M1018" s="29">
        <f>+N1018+O1018</f>
        <v>0</v>
      </c>
      <c r="N1018" s="39"/>
      <c r="O1018" s="39"/>
    </row>
    <row r="1019" spans="1:15" ht="51.65" hidden="1" x14ac:dyDescent="0.2">
      <c r="A1019" s="35" t="s">
        <v>658</v>
      </c>
      <c r="B1019" s="10">
        <v>700</v>
      </c>
      <c r="C1019" s="33" t="s">
        <v>85</v>
      </c>
      <c r="D1019" s="33" t="s">
        <v>161</v>
      </c>
      <c r="E1019" s="42" t="s">
        <v>659</v>
      </c>
      <c r="F1019" s="31"/>
      <c r="G1019" s="18">
        <f>+G1020+G1022</f>
        <v>0</v>
      </c>
      <c r="H1019" s="18">
        <f t="shared" ref="H1019:I1019" si="590">+H1020+H1022</f>
        <v>0</v>
      </c>
      <c r="I1019" s="18">
        <f t="shared" si="590"/>
        <v>0</v>
      </c>
      <c r="J1019" s="18">
        <f>+J1020+J1022</f>
        <v>0</v>
      </c>
      <c r="K1019" s="18">
        <f t="shared" ref="K1019:L1019" si="591">+K1020+K1022</f>
        <v>0</v>
      </c>
      <c r="L1019" s="18">
        <f t="shared" si="591"/>
        <v>0</v>
      </c>
      <c r="M1019" s="18">
        <f>+M1020+M1022</f>
        <v>0</v>
      </c>
      <c r="N1019" s="25">
        <f t="shared" ref="N1019:O1019" si="592">+N1020+N1022</f>
        <v>0</v>
      </c>
      <c r="O1019" s="25">
        <f t="shared" si="592"/>
        <v>0</v>
      </c>
    </row>
    <row r="1020" spans="1:15" ht="13.6" hidden="1" x14ac:dyDescent="0.25">
      <c r="A1020" s="40" t="s">
        <v>39</v>
      </c>
      <c r="B1020" s="27">
        <v>700</v>
      </c>
      <c r="C1020" s="37" t="s">
        <v>85</v>
      </c>
      <c r="D1020" s="37" t="s">
        <v>161</v>
      </c>
      <c r="E1020" s="45" t="s">
        <v>659</v>
      </c>
      <c r="F1020" s="38">
        <v>200</v>
      </c>
      <c r="G1020" s="29">
        <f t="shared" ref="G1020:O1020" si="593">+G1021</f>
        <v>0</v>
      </c>
      <c r="H1020" s="29">
        <f t="shared" si="593"/>
        <v>0</v>
      </c>
      <c r="I1020" s="29">
        <f t="shared" si="593"/>
        <v>0</v>
      </c>
      <c r="J1020" s="29">
        <f t="shared" si="593"/>
        <v>0</v>
      </c>
      <c r="K1020" s="29">
        <f t="shared" si="593"/>
        <v>0</v>
      </c>
      <c r="L1020" s="29">
        <f t="shared" si="593"/>
        <v>0</v>
      </c>
      <c r="M1020" s="29">
        <f t="shared" si="593"/>
        <v>0</v>
      </c>
      <c r="N1020" s="39">
        <f t="shared" si="593"/>
        <v>0</v>
      </c>
      <c r="O1020" s="39">
        <f t="shared" si="593"/>
        <v>0</v>
      </c>
    </row>
    <row r="1021" spans="1:15" ht="13.6" hidden="1" x14ac:dyDescent="0.25">
      <c r="A1021" s="40" t="s">
        <v>40</v>
      </c>
      <c r="B1021" s="27">
        <v>700</v>
      </c>
      <c r="C1021" s="37" t="s">
        <v>85</v>
      </c>
      <c r="D1021" s="37" t="s">
        <v>161</v>
      </c>
      <c r="E1021" s="45" t="s">
        <v>659</v>
      </c>
      <c r="F1021" s="38">
        <v>240</v>
      </c>
      <c r="G1021" s="29">
        <f>+H1021+I1021</f>
        <v>0</v>
      </c>
      <c r="H1021" s="29"/>
      <c r="I1021" s="29"/>
      <c r="J1021" s="29">
        <f>+K1021+L1021</f>
        <v>0</v>
      </c>
      <c r="K1021" s="29"/>
      <c r="L1021" s="29"/>
      <c r="M1021" s="29">
        <f>+N1021+O1021</f>
        <v>0</v>
      </c>
      <c r="N1021" s="11"/>
      <c r="O1021" s="39"/>
    </row>
    <row r="1022" spans="1:15" ht="27.2" hidden="1" x14ac:dyDescent="0.25">
      <c r="A1022" s="26" t="s">
        <v>553</v>
      </c>
      <c r="B1022" s="27">
        <v>700</v>
      </c>
      <c r="C1022" s="37" t="s">
        <v>85</v>
      </c>
      <c r="D1022" s="37" t="s">
        <v>161</v>
      </c>
      <c r="E1022" s="45" t="s">
        <v>659</v>
      </c>
      <c r="F1022" s="92">
        <v>600</v>
      </c>
      <c r="G1022" s="29">
        <f t="shared" ref="G1022:O1022" si="594">+G1023</f>
        <v>0</v>
      </c>
      <c r="H1022" s="29">
        <f t="shared" si="594"/>
        <v>0</v>
      </c>
      <c r="I1022" s="29">
        <f t="shared" si="594"/>
        <v>0</v>
      </c>
      <c r="J1022" s="29">
        <f t="shared" si="594"/>
        <v>0</v>
      </c>
      <c r="K1022" s="29">
        <f t="shared" si="594"/>
        <v>0</v>
      </c>
      <c r="L1022" s="29">
        <f t="shared" si="594"/>
        <v>0</v>
      </c>
      <c r="M1022" s="29">
        <f t="shared" si="594"/>
        <v>0</v>
      </c>
      <c r="N1022" s="39">
        <f t="shared" si="594"/>
        <v>0</v>
      </c>
      <c r="O1022" s="39">
        <f t="shared" si="594"/>
        <v>0</v>
      </c>
    </row>
    <row r="1023" spans="1:15" ht="13.6" hidden="1" x14ac:dyDescent="0.25">
      <c r="A1023" s="60" t="s">
        <v>554</v>
      </c>
      <c r="B1023" s="27">
        <v>700</v>
      </c>
      <c r="C1023" s="37" t="s">
        <v>85</v>
      </c>
      <c r="D1023" s="37" t="s">
        <v>161</v>
      </c>
      <c r="E1023" s="45" t="s">
        <v>659</v>
      </c>
      <c r="F1023" s="92">
        <v>610</v>
      </c>
      <c r="G1023" s="29">
        <f>+H1023+I1023</f>
        <v>0</v>
      </c>
      <c r="H1023" s="29"/>
      <c r="I1023" s="29"/>
      <c r="J1023" s="29">
        <f>+K1023+L1023</f>
        <v>0</v>
      </c>
      <c r="K1023" s="29"/>
      <c r="L1023" s="29"/>
      <c r="M1023" s="29">
        <f>+N1023+O1023</f>
        <v>0</v>
      </c>
      <c r="N1023" s="11"/>
      <c r="O1023" s="39"/>
    </row>
    <row r="1024" spans="1:15" ht="25.85" hidden="1" x14ac:dyDescent="0.2">
      <c r="A1024" s="85" t="s">
        <v>528</v>
      </c>
      <c r="B1024" s="10">
        <v>700</v>
      </c>
      <c r="C1024" s="33" t="s">
        <v>85</v>
      </c>
      <c r="D1024" s="33" t="s">
        <v>161</v>
      </c>
      <c r="E1024" s="10" t="s">
        <v>660</v>
      </c>
      <c r="F1024" s="91"/>
      <c r="G1024" s="18">
        <f t="shared" ref="G1024:O1025" si="595">+G1025</f>
        <v>0</v>
      </c>
      <c r="H1024" s="18">
        <f t="shared" ref="H1024:O1024" si="596">+H1025</f>
        <v>0</v>
      </c>
      <c r="I1024" s="18">
        <f t="shared" si="596"/>
        <v>0</v>
      </c>
      <c r="J1024" s="18">
        <f t="shared" si="596"/>
        <v>0</v>
      </c>
      <c r="K1024" s="18">
        <f t="shared" si="596"/>
        <v>0</v>
      </c>
      <c r="L1024" s="18">
        <f t="shared" si="596"/>
        <v>0</v>
      </c>
      <c r="M1024" s="18">
        <f t="shared" si="596"/>
        <v>0</v>
      </c>
      <c r="N1024" s="25">
        <f t="shared" si="596"/>
        <v>0</v>
      </c>
      <c r="O1024" s="25">
        <f t="shared" si="596"/>
        <v>0</v>
      </c>
    </row>
    <row r="1025" spans="1:15" ht="27.2" hidden="1" x14ac:dyDescent="0.25">
      <c r="A1025" s="26" t="s">
        <v>553</v>
      </c>
      <c r="B1025" s="27">
        <v>700</v>
      </c>
      <c r="C1025" s="37" t="s">
        <v>85</v>
      </c>
      <c r="D1025" s="37" t="s">
        <v>161</v>
      </c>
      <c r="E1025" s="27" t="s">
        <v>660</v>
      </c>
      <c r="F1025" s="92">
        <v>600</v>
      </c>
      <c r="G1025" s="29">
        <f t="shared" si="595"/>
        <v>0</v>
      </c>
      <c r="H1025" s="29">
        <f t="shared" si="595"/>
        <v>0</v>
      </c>
      <c r="I1025" s="29">
        <f t="shared" si="595"/>
        <v>0</v>
      </c>
      <c r="J1025" s="29">
        <f t="shared" si="595"/>
        <v>0</v>
      </c>
      <c r="K1025" s="29">
        <f t="shared" si="595"/>
        <v>0</v>
      </c>
      <c r="L1025" s="29">
        <f t="shared" si="595"/>
        <v>0</v>
      </c>
      <c r="M1025" s="29">
        <f t="shared" si="595"/>
        <v>0</v>
      </c>
      <c r="N1025" s="39">
        <f t="shared" si="595"/>
        <v>0</v>
      </c>
      <c r="O1025" s="39">
        <f t="shared" si="595"/>
        <v>0</v>
      </c>
    </row>
    <row r="1026" spans="1:15" ht="13.6" hidden="1" x14ac:dyDescent="0.25">
      <c r="A1026" s="60" t="s">
        <v>554</v>
      </c>
      <c r="B1026" s="27">
        <v>700</v>
      </c>
      <c r="C1026" s="37" t="s">
        <v>85</v>
      </c>
      <c r="D1026" s="37" t="s">
        <v>161</v>
      </c>
      <c r="E1026" s="27" t="s">
        <v>660</v>
      </c>
      <c r="F1026" s="92">
        <v>610</v>
      </c>
      <c r="G1026" s="29">
        <f>+H1026+I1026</f>
        <v>0</v>
      </c>
      <c r="H1026" s="29"/>
      <c r="I1026" s="29"/>
      <c r="J1026" s="29">
        <f>+K1026+L1026</f>
        <v>0</v>
      </c>
      <c r="K1026" s="29"/>
      <c r="L1026" s="29"/>
      <c r="M1026" s="29">
        <f>+N1026+O1026</f>
        <v>0</v>
      </c>
      <c r="N1026" s="39"/>
      <c r="O1026" s="39"/>
    </row>
    <row r="1027" spans="1:15" ht="25.85" x14ac:dyDescent="0.2">
      <c r="A1027" s="35" t="s">
        <v>551</v>
      </c>
      <c r="B1027" s="10">
        <v>700</v>
      </c>
      <c r="C1027" s="33" t="s">
        <v>85</v>
      </c>
      <c r="D1027" s="33" t="s">
        <v>161</v>
      </c>
      <c r="E1027" s="42" t="s">
        <v>564</v>
      </c>
      <c r="F1027" s="31"/>
      <c r="G1027" s="18">
        <f>+G1028+G1030</f>
        <v>1200</v>
      </c>
      <c r="H1027" s="18">
        <f t="shared" ref="H1027:I1027" si="597">+H1028+H1030</f>
        <v>0</v>
      </c>
      <c r="I1027" s="18">
        <f t="shared" si="597"/>
        <v>1200</v>
      </c>
      <c r="J1027" s="18">
        <f>+J1028+J1030</f>
        <v>1200</v>
      </c>
      <c r="K1027" s="18">
        <f t="shared" ref="K1027:L1027" si="598">+K1028+K1030</f>
        <v>0</v>
      </c>
      <c r="L1027" s="18">
        <f t="shared" si="598"/>
        <v>1200</v>
      </c>
      <c r="M1027" s="18">
        <f>+M1028+M1030</f>
        <v>1200</v>
      </c>
      <c r="N1027" s="25">
        <f t="shared" ref="N1027:O1027" si="599">+N1028+N1030</f>
        <v>0</v>
      </c>
      <c r="O1027" s="25">
        <f t="shared" si="599"/>
        <v>1200</v>
      </c>
    </row>
    <row r="1028" spans="1:15" ht="13.6" x14ac:dyDescent="0.25">
      <c r="A1028" s="40" t="s">
        <v>39</v>
      </c>
      <c r="B1028" s="27">
        <v>700</v>
      </c>
      <c r="C1028" s="37" t="s">
        <v>85</v>
      </c>
      <c r="D1028" s="37" t="s">
        <v>161</v>
      </c>
      <c r="E1028" s="45" t="s">
        <v>564</v>
      </c>
      <c r="F1028" s="38">
        <v>200</v>
      </c>
      <c r="G1028" s="29">
        <f t="shared" ref="G1028:O1028" si="600">+G1029</f>
        <v>1200</v>
      </c>
      <c r="H1028" s="29">
        <f t="shared" si="600"/>
        <v>0</v>
      </c>
      <c r="I1028" s="29">
        <f t="shared" si="600"/>
        <v>1200</v>
      </c>
      <c r="J1028" s="29">
        <f t="shared" si="600"/>
        <v>1200</v>
      </c>
      <c r="K1028" s="29">
        <f t="shared" si="600"/>
        <v>0</v>
      </c>
      <c r="L1028" s="29">
        <f t="shared" si="600"/>
        <v>1200</v>
      </c>
      <c r="M1028" s="29">
        <f t="shared" si="600"/>
        <v>1200</v>
      </c>
      <c r="N1028" s="39">
        <f t="shared" si="600"/>
        <v>0</v>
      </c>
      <c r="O1028" s="39">
        <f t="shared" si="600"/>
        <v>1200</v>
      </c>
    </row>
    <row r="1029" spans="1:15" ht="13.6" x14ac:dyDescent="0.25">
      <c r="A1029" s="40" t="s">
        <v>40</v>
      </c>
      <c r="B1029" s="27">
        <v>700</v>
      </c>
      <c r="C1029" s="37" t="s">
        <v>85</v>
      </c>
      <c r="D1029" s="37" t="s">
        <v>161</v>
      </c>
      <c r="E1029" s="45" t="s">
        <v>564</v>
      </c>
      <c r="F1029" s="38">
        <v>240</v>
      </c>
      <c r="G1029" s="29">
        <f>+H1029+I1029</f>
        <v>1200</v>
      </c>
      <c r="H1029" s="29"/>
      <c r="I1029" s="29">
        <v>1200</v>
      </c>
      <c r="J1029" s="29">
        <f>+K1029+L1029</f>
        <v>1200</v>
      </c>
      <c r="K1029" s="29"/>
      <c r="L1029" s="29">
        <v>1200</v>
      </c>
      <c r="M1029" s="29">
        <f>+N1029+O1029</f>
        <v>1200</v>
      </c>
      <c r="N1029" s="11"/>
      <c r="O1029" s="11">
        <v>1200</v>
      </c>
    </row>
    <row r="1030" spans="1:15" ht="27.2" hidden="1" x14ac:dyDescent="0.25">
      <c r="A1030" s="26" t="s">
        <v>553</v>
      </c>
      <c r="B1030" s="27">
        <v>700</v>
      </c>
      <c r="C1030" s="37" t="s">
        <v>85</v>
      </c>
      <c r="D1030" s="37" t="s">
        <v>161</v>
      </c>
      <c r="E1030" s="45" t="s">
        <v>564</v>
      </c>
      <c r="F1030" s="92">
        <v>600</v>
      </c>
      <c r="G1030" s="29">
        <f t="shared" ref="G1030:O1030" si="601">+G1031</f>
        <v>0</v>
      </c>
      <c r="H1030" s="29">
        <f t="shared" si="601"/>
        <v>0</v>
      </c>
      <c r="I1030" s="29">
        <f t="shared" si="601"/>
        <v>0</v>
      </c>
      <c r="J1030" s="29">
        <f t="shared" si="601"/>
        <v>0</v>
      </c>
      <c r="K1030" s="29">
        <f t="shared" si="601"/>
        <v>0</v>
      </c>
      <c r="L1030" s="29">
        <f t="shared" si="601"/>
        <v>0</v>
      </c>
      <c r="M1030" s="29">
        <f t="shared" si="601"/>
        <v>0</v>
      </c>
      <c r="N1030" s="39">
        <f t="shared" si="601"/>
        <v>0</v>
      </c>
      <c r="O1030" s="39">
        <f t="shared" si="601"/>
        <v>0</v>
      </c>
    </row>
    <row r="1031" spans="1:15" ht="13.6" hidden="1" x14ac:dyDescent="0.25">
      <c r="A1031" s="60" t="s">
        <v>554</v>
      </c>
      <c r="B1031" s="27">
        <v>700</v>
      </c>
      <c r="C1031" s="37" t="s">
        <v>85</v>
      </c>
      <c r="D1031" s="37" t="s">
        <v>161</v>
      </c>
      <c r="E1031" s="45" t="s">
        <v>564</v>
      </c>
      <c r="F1031" s="92">
        <v>610</v>
      </c>
      <c r="G1031" s="29">
        <f>+H1031+I1031</f>
        <v>0</v>
      </c>
      <c r="H1031" s="29"/>
      <c r="I1031" s="29"/>
      <c r="J1031" s="29">
        <f>+K1031+L1031</f>
        <v>0</v>
      </c>
      <c r="K1031" s="29"/>
      <c r="L1031" s="29"/>
      <c r="M1031" s="29">
        <f>+N1031+O1031</f>
        <v>0</v>
      </c>
      <c r="N1031" s="11"/>
      <c r="O1031" s="11"/>
    </row>
    <row r="1032" spans="1:15" ht="38.75" hidden="1" x14ac:dyDescent="0.2">
      <c r="A1032" s="22" t="s">
        <v>661</v>
      </c>
      <c r="B1032" s="10">
        <v>700</v>
      </c>
      <c r="C1032" s="33" t="s">
        <v>85</v>
      </c>
      <c r="D1032" s="33" t="s">
        <v>161</v>
      </c>
      <c r="E1032" s="10" t="s">
        <v>662</v>
      </c>
      <c r="F1032" s="91"/>
      <c r="G1032" s="18">
        <f>+G1033+G1035</f>
        <v>0</v>
      </c>
      <c r="H1032" s="18">
        <f t="shared" ref="H1032:I1032" si="602">+H1033+H1035</f>
        <v>0</v>
      </c>
      <c r="I1032" s="18">
        <f t="shared" si="602"/>
        <v>0</v>
      </c>
      <c r="J1032" s="18">
        <f>+J1033+J1035</f>
        <v>0</v>
      </c>
      <c r="K1032" s="18">
        <f t="shared" ref="K1032:L1032" si="603">+K1033+K1035</f>
        <v>0</v>
      </c>
      <c r="L1032" s="18">
        <f t="shared" si="603"/>
        <v>0</v>
      </c>
      <c r="M1032" s="18">
        <f>+M1033+M1035</f>
        <v>0</v>
      </c>
      <c r="N1032" s="25">
        <f t="shared" ref="N1032:O1032" si="604">+N1033+N1035</f>
        <v>0</v>
      </c>
      <c r="O1032" s="25">
        <f t="shared" si="604"/>
        <v>0</v>
      </c>
    </row>
    <row r="1033" spans="1:15" ht="40.75" hidden="1" x14ac:dyDescent="0.25">
      <c r="A1033" s="40" t="s">
        <v>28</v>
      </c>
      <c r="B1033" s="27">
        <v>700</v>
      </c>
      <c r="C1033" s="37" t="s">
        <v>85</v>
      </c>
      <c r="D1033" s="37" t="s">
        <v>161</v>
      </c>
      <c r="E1033" s="27" t="s">
        <v>662</v>
      </c>
      <c r="F1033" s="92">
        <v>100</v>
      </c>
      <c r="G1033" s="29">
        <f t="shared" ref="G1033:O1033" si="605">+G1034</f>
        <v>0</v>
      </c>
      <c r="H1033" s="29">
        <f t="shared" si="605"/>
        <v>0</v>
      </c>
      <c r="I1033" s="29">
        <f t="shared" si="605"/>
        <v>0</v>
      </c>
      <c r="J1033" s="29">
        <f t="shared" si="605"/>
        <v>0</v>
      </c>
      <c r="K1033" s="29">
        <f t="shared" si="605"/>
        <v>0</v>
      </c>
      <c r="L1033" s="29">
        <f t="shared" si="605"/>
        <v>0</v>
      </c>
      <c r="M1033" s="29">
        <f t="shared" si="605"/>
        <v>0</v>
      </c>
      <c r="N1033" s="39">
        <f t="shared" si="605"/>
        <v>0</v>
      </c>
      <c r="O1033" s="39">
        <f t="shared" si="605"/>
        <v>0</v>
      </c>
    </row>
    <row r="1034" spans="1:15" ht="13.6" hidden="1" x14ac:dyDescent="0.25">
      <c r="A1034" s="26" t="s">
        <v>151</v>
      </c>
      <c r="B1034" s="27">
        <v>700</v>
      </c>
      <c r="C1034" s="37" t="s">
        <v>85</v>
      </c>
      <c r="D1034" s="37" t="s">
        <v>161</v>
      </c>
      <c r="E1034" s="27" t="s">
        <v>662</v>
      </c>
      <c r="F1034" s="92">
        <v>110</v>
      </c>
      <c r="G1034" s="29">
        <f t="shared" ref="G1034:G1036" si="606">+H1034+I1034</f>
        <v>0</v>
      </c>
      <c r="H1034" s="29"/>
      <c r="I1034" s="29"/>
      <c r="J1034" s="29">
        <f t="shared" ref="J1034:J1036" si="607">+K1034+L1034</f>
        <v>0</v>
      </c>
      <c r="K1034" s="29"/>
      <c r="L1034" s="29"/>
      <c r="M1034" s="29">
        <f t="shared" ref="M1034:M1036" si="608">+N1034+O1034</f>
        <v>0</v>
      </c>
      <c r="N1034" s="39"/>
      <c r="O1034" s="39"/>
    </row>
    <row r="1035" spans="1:15" ht="27.2" hidden="1" x14ac:dyDescent="0.25">
      <c r="A1035" s="40" t="s">
        <v>553</v>
      </c>
      <c r="B1035" s="27">
        <v>700</v>
      </c>
      <c r="C1035" s="37" t="s">
        <v>85</v>
      </c>
      <c r="D1035" s="37" t="s">
        <v>161</v>
      </c>
      <c r="E1035" s="27" t="s">
        <v>662</v>
      </c>
      <c r="F1035" s="92">
        <v>600</v>
      </c>
      <c r="G1035" s="29">
        <f t="shared" si="606"/>
        <v>0</v>
      </c>
      <c r="H1035" s="29">
        <f>+H1036</f>
        <v>0</v>
      </c>
      <c r="I1035" s="29">
        <f>+I1036</f>
        <v>0</v>
      </c>
      <c r="J1035" s="29">
        <f t="shared" si="607"/>
        <v>0</v>
      </c>
      <c r="K1035" s="29">
        <f>+K1036</f>
        <v>0</v>
      </c>
      <c r="L1035" s="29">
        <f>+L1036</f>
        <v>0</v>
      </c>
      <c r="M1035" s="29">
        <f t="shared" si="608"/>
        <v>0</v>
      </c>
      <c r="N1035" s="39">
        <f>+N1036</f>
        <v>0</v>
      </c>
      <c r="O1035" s="39">
        <f>+O1036</f>
        <v>0</v>
      </c>
    </row>
    <row r="1036" spans="1:15" ht="13.6" hidden="1" x14ac:dyDescent="0.25">
      <c r="A1036" s="40" t="s">
        <v>554</v>
      </c>
      <c r="B1036" s="27">
        <v>700</v>
      </c>
      <c r="C1036" s="37" t="s">
        <v>85</v>
      </c>
      <c r="D1036" s="37" t="s">
        <v>161</v>
      </c>
      <c r="E1036" s="27" t="s">
        <v>662</v>
      </c>
      <c r="F1036" s="92">
        <v>610</v>
      </c>
      <c r="G1036" s="29">
        <f t="shared" si="606"/>
        <v>0</v>
      </c>
      <c r="H1036" s="29"/>
      <c r="I1036" s="29"/>
      <c r="J1036" s="29">
        <f t="shared" si="607"/>
        <v>0</v>
      </c>
      <c r="K1036" s="29"/>
      <c r="L1036" s="29"/>
      <c r="M1036" s="29">
        <f t="shared" si="608"/>
        <v>0</v>
      </c>
      <c r="N1036" s="39"/>
      <c r="O1036" s="39"/>
    </row>
    <row r="1037" spans="1:15" hidden="1" x14ac:dyDescent="0.2">
      <c r="A1037" s="22" t="s">
        <v>534</v>
      </c>
      <c r="B1037" s="10">
        <v>700</v>
      </c>
      <c r="C1037" s="33" t="s">
        <v>85</v>
      </c>
      <c r="D1037" s="33" t="s">
        <v>161</v>
      </c>
      <c r="E1037" s="42" t="s">
        <v>663</v>
      </c>
      <c r="F1037" s="91"/>
      <c r="G1037" s="18">
        <f>+G1040+G1038</f>
        <v>0</v>
      </c>
      <c r="H1037" s="18">
        <f t="shared" ref="H1037:O1037" si="609">+H1040+H1038</f>
        <v>0</v>
      </c>
      <c r="I1037" s="18">
        <f t="shared" si="609"/>
        <v>0</v>
      </c>
      <c r="J1037" s="18">
        <f t="shared" si="609"/>
        <v>0</v>
      </c>
      <c r="K1037" s="18">
        <f t="shared" si="609"/>
        <v>0</v>
      </c>
      <c r="L1037" s="18">
        <f t="shared" si="609"/>
        <v>0</v>
      </c>
      <c r="M1037" s="18">
        <f t="shared" si="609"/>
        <v>0</v>
      </c>
      <c r="N1037" s="25">
        <f t="shared" si="609"/>
        <v>0</v>
      </c>
      <c r="O1037" s="25">
        <f t="shared" si="609"/>
        <v>0</v>
      </c>
    </row>
    <row r="1038" spans="1:15" ht="13.6" hidden="1" x14ac:dyDescent="0.25">
      <c r="A1038" s="40" t="s">
        <v>39</v>
      </c>
      <c r="B1038" s="27">
        <v>700</v>
      </c>
      <c r="C1038" s="37" t="s">
        <v>85</v>
      </c>
      <c r="D1038" s="37" t="s">
        <v>161</v>
      </c>
      <c r="E1038" s="45" t="s">
        <v>663</v>
      </c>
      <c r="F1038" s="91">
        <v>200</v>
      </c>
      <c r="G1038" s="29">
        <f t="shared" ref="G1038:O1040" si="610">+G1039</f>
        <v>0</v>
      </c>
      <c r="H1038" s="29">
        <f t="shared" si="610"/>
        <v>0</v>
      </c>
      <c r="I1038" s="29">
        <f t="shared" si="610"/>
        <v>0</v>
      </c>
      <c r="J1038" s="29">
        <f t="shared" si="610"/>
        <v>0</v>
      </c>
      <c r="K1038" s="29">
        <f t="shared" si="610"/>
        <v>0</v>
      </c>
      <c r="L1038" s="29">
        <f t="shared" si="610"/>
        <v>0</v>
      </c>
      <c r="M1038" s="29">
        <f t="shared" si="610"/>
        <v>0</v>
      </c>
      <c r="N1038" s="39">
        <f t="shared" si="610"/>
        <v>0</v>
      </c>
      <c r="O1038" s="39">
        <f t="shared" si="610"/>
        <v>0</v>
      </c>
    </row>
    <row r="1039" spans="1:15" ht="13.6" hidden="1" x14ac:dyDescent="0.25">
      <c r="A1039" s="40" t="s">
        <v>40</v>
      </c>
      <c r="B1039" s="27">
        <v>700</v>
      </c>
      <c r="C1039" s="37" t="s">
        <v>85</v>
      </c>
      <c r="D1039" s="37" t="s">
        <v>161</v>
      </c>
      <c r="E1039" s="45" t="s">
        <v>663</v>
      </c>
      <c r="F1039" s="91">
        <v>240</v>
      </c>
      <c r="G1039" s="29">
        <f>+H1039+I1039</f>
        <v>0</v>
      </c>
      <c r="H1039" s="29"/>
      <c r="I1039" s="29"/>
      <c r="J1039" s="29">
        <f>+K1039+L1039</f>
        <v>0</v>
      </c>
      <c r="K1039" s="29"/>
      <c r="L1039" s="29"/>
      <c r="M1039" s="29">
        <f>+N1039+O1039</f>
        <v>0</v>
      </c>
      <c r="N1039" s="11"/>
      <c r="O1039" s="11"/>
    </row>
    <row r="1040" spans="1:15" ht="27.2" hidden="1" x14ac:dyDescent="0.25">
      <c r="A1040" s="40" t="s">
        <v>553</v>
      </c>
      <c r="B1040" s="27">
        <v>700</v>
      </c>
      <c r="C1040" s="37" t="s">
        <v>85</v>
      </c>
      <c r="D1040" s="37" t="s">
        <v>161</v>
      </c>
      <c r="E1040" s="45" t="s">
        <v>663</v>
      </c>
      <c r="F1040" s="92">
        <v>600</v>
      </c>
      <c r="G1040" s="29">
        <f t="shared" si="610"/>
        <v>0</v>
      </c>
      <c r="H1040" s="29">
        <f t="shared" si="610"/>
        <v>0</v>
      </c>
      <c r="I1040" s="29">
        <f t="shared" si="610"/>
        <v>0</v>
      </c>
      <c r="J1040" s="29">
        <f t="shared" si="610"/>
        <v>0</v>
      </c>
      <c r="K1040" s="29">
        <f t="shared" si="610"/>
        <v>0</v>
      </c>
      <c r="L1040" s="29">
        <f t="shared" si="610"/>
        <v>0</v>
      </c>
      <c r="M1040" s="29">
        <f t="shared" si="610"/>
        <v>0</v>
      </c>
      <c r="N1040" s="39">
        <f t="shared" si="610"/>
        <v>0</v>
      </c>
      <c r="O1040" s="39">
        <f t="shared" si="610"/>
        <v>0</v>
      </c>
    </row>
    <row r="1041" spans="1:16" ht="13.6" hidden="1" x14ac:dyDescent="0.25">
      <c r="A1041" s="40" t="s">
        <v>554</v>
      </c>
      <c r="B1041" s="27">
        <v>700</v>
      </c>
      <c r="C1041" s="37" t="s">
        <v>85</v>
      </c>
      <c r="D1041" s="37" t="s">
        <v>161</v>
      </c>
      <c r="E1041" s="45" t="s">
        <v>663</v>
      </c>
      <c r="F1041" s="92">
        <v>610</v>
      </c>
      <c r="G1041" s="29">
        <f>+H1041+I1041</f>
        <v>0</v>
      </c>
      <c r="H1041" s="29"/>
      <c r="I1041" s="29"/>
      <c r="J1041" s="29">
        <f>+K1041+L1041</f>
        <v>0</v>
      </c>
      <c r="K1041" s="29"/>
      <c r="L1041" s="29"/>
      <c r="M1041" s="29">
        <f>+N1041+O1041</f>
        <v>0</v>
      </c>
      <c r="N1041" s="11"/>
      <c r="O1041" s="11"/>
    </row>
    <row r="1042" spans="1:16" ht="47.25" hidden="1" customHeight="1" x14ac:dyDescent="0.2">
      <c r="A1042" s="22" t="s">
        <v>664</v>
      </c>
      <c r="B1042" s="10">
        <v>700</v>
      </c>
      <c r="C1042" s="33" t="s">
        <v>85</v>
      </c>
      <c r="D1042" s="33" t="s">
        <v>161</v>
      </c>
      <c r="E1042" s="42" t="s">
        <v>665</v>
      </c>
      <c r="F1042" s="91"/>
      <c r="G1042" s="18">
        <f>+G1045+G1043</f>
        <v>0</v>
      </c>
      <c r="H1042" s="18">
        <f t="shared" ref="H1042:O1042" si="611">+H1045+H1043</f>
        <v>0</v>
      </c>
      <c r="I1042" s="18">
        <f t="shared" si="611"/>
        <v>0</v>
      </c>
      <c r="J1042" s="18">
        <f t="shared" si="611"/>
        <v>0</v>
      </c>
      <c r="K1042" s="18">
        <f t="shared" si="611"/>
        <v>0</v>
      </c>
      <c r="L1042" s="18">
        <f t="shared" si="611"/>
        <v>0</v>
      </c>
      <c r="M1042" s="18">
        <f t="shared" si="611"/>
        <v>0</v>
      </c>
      <c r="N1042" s="25">
        <f t="shared" si="611"/>
        <v>0</v>
      </c>
      <c r="O1042" s="25">
        <f t="shared" si="611"/>
        <v>0</v>
      </c>
    </row>
    <row r="1043" spans="1:16" ht="13.6" hidden="1" x14ac:dyDescent="0.25">
      <c r="A1043" s="40" t="s">
        <v>39</v>
      </c>
      <c r="B1043" s="27">
        <v>700</v>
      </c>
      <c r="C1043" s="37" t="s">
        <v>85</v>
      </c>
      <c r="D1043" s="37" t="s">
        <v>161</v>
      </c>
      <c r="E1043" s="45" t="s">
        <v>665</v>
      </c>
      <c r="F1043" s="92">
        <v>200</v>
      </c>
      <c r="G1043" s="29">
        <f t="shared" ref="G1043:O1045" si="612">+G1044</f>
        <v>0</v>
      </c>
      <c r="H1043" s="29">
        <f t="shared" si="612"/>
        <v>0</v>
      </c>
      <c r="I1043" s="29">
        <f t="shared" si="612"/>
        <v>0</v>
      </c>
      <c r="J1043" s="29">
        <f t="shared" si="612"/>
        <v>0</v>
      </c>
      <c r="K1043" s="29">
        <f t="shared" si="612"/>
        <v>0</v>
      </c>
      <c r="L1043" s="29">
        <f t="shared" si="612"/>
        <v>0</v>
      </c>
      <c r="M1043" s="29">
        <f t="shared" si="612"/>
        <v>0</v>
      </c>
      <c r="N1043" s="39">
        <f t="shared" si="612"/>
        <v>0</v>
      </c>
      <c r="O1043" s="39">
        <f t="shared" si="612"/>
        <v>0</v>
      </c>
    </row>
    <row r="1044" spans="1:16" ht="13.6" hidden="1" x14ac:dyDescent="0.25">
      <c r="A1044" s="40" t="s">
        <v>40</v>
      </c>
      <c r="B1044" s="27">
        <v>700</v>
      </c>
      <c r="C1044" s="37" t="s">
        <v>85</v>
      </c>
      <c r="D1044" s="37" t="s">
        <v>161</v>
      </c>
      <c r="E1044" s="45" t="s">
        <v>665</v>
      </c>
      <c r="F1044" s="92">
        <v>240</v>
      </c>
      <c r="G1044" s="29">
        <f>+H1044+I1044</f>
        <v>0</v>
      </c>
      <c r="H1044" s="29"/>
      <c r="I1044" s="29"/>
      <c r="J1044" s="29">
        <f>+K1044+L1044</f>
        <v>0</v>
      </c>
      <c r="K1044" s="29"/>
      <c r="L1044" s="29"/>
      <c r="M1044" s="29">
        <f>+N1044+O1044</f>
        <v>0</v>
      </c>
      <c r="N1044" s="11"/>
      <c r="O1044" s="11"/>
    </row>
    <row r="1045" spans="1:16" ht="27.2" hidden="1" x14ac:dyDescent="0.25">
      <c r="A1045" s="40" t="s">
        <v>553</v>
      </c>
      <c r="B1045" s="27">
        <v>700</v>
      </c>
      <c r="C1045" s="37" t="s">
        <v>85</v>
      </c>
      <c r="D1045" s="37" t="s">
        <v>161</v>
      </c>
      <c r="E1045" s="45" t="s">
        <v>665</v>
      </c>
      <c r="F1045" s="92">
        <v>600</v>
      </c>
      <c r="G1045" s="29">
        <f t="shared" si="612"/>
        <v>0</v>
      </c>
      <c r="H1045" s="29">
        <f t="shared" si="612"/>
        <v>0</v>
      </c>
      <c r="I1045" s="29">
        <f t="shared" si="612"/>
        <v>0</v>
      </c>
      <c r="J1045" s="29">
        <f t="shared" si="612"/>
        <v>0</v>
      </c>
      <c r="K1045" s="29">
        <f t="shared" si="612"/>
        <v>0</v>
      </c>
      <c r="L1045" s="29">
        <f t="shared" si="612"/>
        <v>0</v>
      </c>
      <c r="M1045" s="29">
        <f t="shared" si="612"/>
        <v>0</v>
      </c>
      <c r="N1045" s="39">
        <f t="shared" si="612"/>
        <v>0</v>
      </c>
      <c r="O1045" s="39">
        <f t="shared" si="612"/>
        <v>0</v>
      </c>
    </row>
    <row r="1046" spans="1:16" ht="13.6" hidden="1" x14ac:dyDescent="0.25">
      <c r="A1046" s="40" t="s">
        <v>554</v>
      </c>
      <c r="B1046" s="27">
        <v>700</v>
      </c>
      <c r="C1046" s="37" t="s">
        <v>85</v>
      </c>
      <c r="D1046" s="37" t="s">
        <v>161</v>
      </c>
      <c r="E1046" s="45" t="s">
        <v>665</v>
      </c>
      <c r="F1046" s="92">
        <v>610</v>
      </c>
      <c r="G1046" s="29">
        <f>+H1046+I1046</f>
        <v>0</v>
      </c>
      <c r="H1046" s="29"/>
      <c r="I1046" s="29"/>
      <c r="J1046" s="29">
        <f>+K1046+L1046</f>
        <v>0</v>
      </c>
      <c r="K1046" s="29"/>
      <c r="L1046" s="29"/>
      <c r="M1046" s="29">
        <f>+N1046+O1046</f>
        <v>0</v>
      </c>
      <c r="N1046" s="11"/>
      <c r="O1046" s="11"/>
    </row>
    <row r="1047" spans="1:16" ht="25.85" x14ac:dyDescent="0.2">
      <c r="A1047" s="22" t="s">
        <v>666</v>
      </c>
      <c r="B1047" s="10">
        <v>700</v>
      </c>
      <c r="C1047" s="33" t="s">
        <v>85</v>
      </c>
      <c r="D1047" s="33" t="s">
        <v>161</v>
      </c>
      <c r="E1047" s="93" t="s">
        <v>667</v>
      </c>
      <c r="F1047" s="24"/>
      <c r="G1047" s="18">
        <f t="shared" ref="G1047:I1047" si="613">+G1048+G1050+G1054+G1052</f>
        <v>374122.68599999999</v>
      </c>
      <c r="H1047" s="18">
        <f t="shared" si="613"/>
        <v>374122.68599999999</v>
      </c>
      <c r="I1047" s="18">
        <f t="shared" si="613"/>
        <v>0</v>
      </c>
      <c r="J1047" s="18">
        <f t="shared" ref="J1047:O1047" si="614">+J1048+J1050+J1054+J1052</f>
        <v>371145.3</v>
      </c>
      <c r="K1047" s="18">
        <f t="shared" si="614"/>
        <v>371145.3</v>
      </c>
      <c r="L1047" s="18">
        <f t="shared" si="614"/>
        <v>0</v>
      </c>
      <c r="M1047" s="18">
        <f t="shared" si="614"/>
        <v>388129.4</v>
      </c>
      <c r="N1047" s="25">
        <f t="shared" si="614"/>
        <v>388129.4</v>
      </c>
      <c r="O1047" s="25">
        <f t="shared" si="614"/>
        <v>0</v>
      </c>
    </row>
    <row r="1048" spans="1:16" ht="40.75" x14ac:dyDescent="0.25">
      <c r="A1048" s="40" t="s">
        <v>28</v>
      </c>
      <c r="B1048" s="27">
        <v>700</v>
      </c>
      <c r="C1048" s="37" t="s">
        <v>85</v>
      </c>
      <c r="D1048" s="37" t="s">
        <v>161</v>
      </c>
      <c r="E1048" s="94" t="s">
        <v>667</v>
      </c>
      <c r="F1048" s="46" t="s">
        <v>49</v>
      </c>
      <c r="G1048" s="29">
        <f t="shared" ref="G1048:O1048" si="615">+G1049</f>
        <v>45403.199999999997</v>
      </c>
      <c r="H1048" s="29">
        <f t="shared" si="615"/>
        <v>45403.199999999997</v>
      </c>
      <c r="I1048" s="29">
        <f t="shared" si="615"/>
        <v>0</v>
      </c>
      <c r="J1048" s="29">
        <f t="shared" si="615"/>
        <v>61991.6</v>
      </c>
      <c r="K1048" s="29">
        <f t="shared" si="615"/>
        <v>61991.6</v>
      </c>
      <c r="L1048" s="29">
        <f t="shared" si="615"/>
        <v>0</v>
      </c>
      <c r="M1048" s="29">
        <f t="shared" si="615"/>
        <v>78975.7</v>
      </c>
      <c r="N1048" s="39">
        <f t="shared" si="615"/>
        <v>78975.7</v>
      </c>
      <c r="O1048" s="39">
        <f t="shared" si="615"/>
        <v>0</v>
      </c>
    </row>
    <row r="1049" spans="1:16" ht="13.6" x14ac:dyDescent="0.25">
      <c r="A1049" s="26" t="s">
        <v>151</v>
      </c>
      <c r="B1049" s="27">
        <v>700</v>
      </c>
      <c r="C1049" s="37" t="s">
        <v>85</v>
      </c>
      <c r="D1049" s="37" t="s">
        <v>161</v>
      </c>
      <c r="E1049" s="94" t="s">
        <v>667</v>
      </c>
      <c r="F1049" s="46" t="s">
        <v>152</v>
      </c>
      <c r="G1049" s="29">
        <f>+H1049+I1049</f>
        <v>45403.199999999997</v>
      </c>
      <c r="H1049" s="29">
        <v>45403.199999999997</v>
      </c>
      <c r="I1049" s="29"/>
      <c r="J1049" s="29">
        <f>+K1049+L1049</f>
        <v>61991.6</v>
      </c>
      <c r="K1049" s="29">
        <f>57000+4991.6</f>
        <v>61991.6</v>
      </c>
      <c r="L1049" s="29"/>
      <c r="M1049" s="29">
        <f>+N1049+O1049</f>
        <v>78975.7</v>
      </c>
      <c r="N1049" s="39">
        <v>78975.7</v>
      </c>
      <c r="O1049" s="39"/>
    </row>
    <row r="1050" spans="1:16" ht="13.6" x14ac:dyDescent="0.25">
      <c r="A1050" s="40" t="s">
        <v>39</v>
      </c>
      <c r="B1050" s="27">
        <v>700</v>
      </c>
      <c r="C1050" s="37" t="s">
        <v>85</v>
      </c>
      <c r="D1050" s="37" t="s">
        <v>161</v>
      </c>
      <c r="E1050" s="94" t="s">
        <v>667</v>
      </c>
      <c r="F1050" s="38">
        <v>200</v>
      </c>
      <c r="G1050" s="29">
        <f t="shared" ref="G1050:O1050" si="616">+G1051</f>
        <v>86762.59</v>
      </c>
      <c r="H1050" s="29">
        <f t="shared" si="616"/>
        <v>86762.59</v>
      </c>
      <c r="I1050" s="29">
        <f t="shared" si="616"/>
        <v>0</v>
      </c>
      <c r="J1050" s="29">
        <f t="shared" si="616"/>
        <v>74487.8</v>
      </c>
      <c r="K1050" s="29">
        <f t="shared" si="616"/>
        <v>74487.8</v>
      </c>
      <c r="L1050" s="29">
        <f t="shared" si="616"/>
        <v>0</v>
      </c>
      <c r="M1050" s="29">
        <f t="shared" si="616"/>
        <v>74487.8</v>
      </c>
      <c r="N1050" s="39">
        <f t="shared" si="616"/>
        <v>74487.8</v>
      </c>
      <c r="O1050" s="39">
        <f t="shared" si="616"/>
        <v>0</v>
      </c>
    </row>
    <row r="1051" spans="1:16" ht="13.6" x14ac:dyDescent="0.25">
      <c r="A1051" s="40" t="s">
        <v>40</v>
      </c>
      <c r="B1051" s="27">
        <v>700</v>
      </c>
      <c r="C1051" s="37" t="s">
        <v>85</v>
      </c>
      <c r="D1051" s="37" t="s">
        <v>161</v>
      </c>
      <c r="E1051" s="94" t="s">
        <v>667</v>
      </c>
      <c r="F1051" s="38">
        <v>240</v>
      </c>
      <c r="G1051" s="29">
        <f>+H1051+I1051</f>
        <v>86762.59</v>
      </c>
      <c r="H1051" s="29">
        <f>44472.6+41969.79+15.2+30+275</f>
        <v>86762.59</v>
      </c>
      <c r="I1051" s="29"/>
      <c r="J1051" s="29">
        <f>+K1051+L1051</f>
        <v>74487.8</v>
      </c>
      <c r="K1051" s="29">
        <f>30000+44472.6+15.2</f>
        <v>74487.8</v>
      </c>
      <c r="L1051" s="29"/>
      <c r="M1051" s="29">
        <f>+N1051+O1051</f>
        <v>74487.8</v>
      </c>
      <c r="N1051" s="39">
        <f>30000+44472.6+15.2</f>
        <v>74487.8</v>
      </c>
      <c r="O1051" s="39"/>
      <c r="P1051" s="1" t="s">
        <v>668</v>
      </c>
    </row>
    <row r="1052" spans="1:16" ht="27.2" x14ac:dyDescent="0.25">
      <c r="A1052" s="26" t="s">
        <v>553</v>
      </c>
      <c r="B1052" s="27">
        <v>700</v>
      </c>
      <c r="C1052" s="37" t="s">
        <v>85</v>
      </c>
      <c r="D1052" s="37" t="s">
        <v>161</v>
      </c>
      <c r="E1052" s="94" t="s">
        <v>667</v>
      </c>
      <c r="F1052" s="38">
        <v>600</v>
      </c>
      <c r="G1052" s="29">
        <f>+G1053</f>
        <v>239490.99600000001</v>
      </c>
      <c r="H1052" s="29">
        <f>+H1053</f>
        <v>239490.99600000001</v>
      </c>
      <c r="I1052" s="29"/>
      <c r="J1052" s="29">
        <f>+J1053</f>
        <v>232200</v>
      </c>
      <c r="K1052" s="29">
        <f>+K1053</f>
        <v>232200</v>
      </c>
      <c r="L1052" s="29"/>
      <c r="M1052" s="29">
        <f>+M1053</f>
        <v>232200</v>
      </c>
      <c r="N1052" s="39">
        <f>+N1053</f>
        <v>232200</v>
      </c>
      <c r="O1052" s="39"/>
    </row>
    <row r="1053" spans="1:16" ht="13.6" x14ac:dyDescent="0.25">
      <c r="A1053" s="60" t="s">
        <v>554</v>
      </c>
      <c r="B1053" s="27">
        <v>700</v>
      </c>
      <c r="C1053" s="37" t="s">
        <v>85</v>
      </c>
      <c r="D1053" s="37" t="s">
        <v>161</v>
      </c>
      <c r="E1053" s="94" t="s">
        <v>667</v>
      </c>
      <c r="F1053" s="38">
        <v>610</v>
      </c>
      <c r="G1053" s="29">
        <f>+H1053+I1053</f>
        <v>239490.99600000001</v>
      </c>
      <c r="H1053" s="29">
        <f>237885.996+265+1340</f>
        <v>239490.99600000001</v>
      </c>
      <c r="I1053" s="29"/>
      <c r="J1053" s="29">
        <f>+K1053+L1053</f>
        <v>232200</v>
      </c>
      <c r="K1053" s="29">
        <v>232200</v>
      </c>
      <c r="L1053" s="29"/>
      <c r="M1053" s="29">
        <f>+N1053+O1053</f>
        <v>232200</v>
      </c>
      <c r="N1053" s="39">
        <v>232200</v>
      </c>
      <c r="O1053" s="39"/>
      <c r="P1053" s="1" t="s">
        <v>669</v>
      </c>
    </row>
    <row r="1054" spans="1:16" ht="13.6" x14ac:dyDescent="0.25">
      <c r="A1054" s="40" t="s">
        <v>41</v>
      </c>
      <c r="B1054" s="27">
        <v>700</v>
      </c>
      <c r="C1054" s="37" t="s">
        <v>85</v>
      </c>
      <c r="D1054" s="37" t="s">
        <v>161</v>
      </c>
      <c r="E1054" s="94" t="s">
        <v>667</v>
      </c>
      <c r="F1054" s="38">
        <v>800</v>
      </c>
      <c r="G1054" s="29">
        <f t="shared" ref="G1054:I1054" si="617">+G1056+G1055</f>
        <v>2465.9</v>
      </c>
      <c r="H1054" s="29">
        <f t="shared" si="617"/>
        <v>2465.9</v>
      </c>
      <c r="I1054" s="29">
        <f t="shared" si="617"/>
        <v>0</v>
      </c>
      <c r="J1054" s="29">
        <f t="shared" ref="J1054:O1054" si="618">+J1056+J1055</f>
        <v>2465.9</v>
      </c>
      <c r="K1054" s="29">
        <f t="shared" si="618"/>
        <v>2465.9</v>
      </c>
      <c r="L1054" s="29">
        <f t="shared" si="618"/>
        <v>0</v>
      </c>
      <c r="M1054" s="29">
        <f t="shared" si="618"/>
        <v>2465.9</v>
      </c>
      <c r="N1054" s="39">
        <f t="shared" si="618"/>
        <v>2465.9</v>
      </c>
      <c r="O1054" s="39">
        <f t="shared" si="618"/>
        <v>0</v>
      </c>
    </row>
    <row r="1055" spans="1:16" ht="13.6" hidden="1" x14ac:dyDescent="0.25">
      <c r="A1055" s="40" t="s">
        <v>145</v>
      </c>
      <c r="B1055" s="27">
        <v>700</v>
      </c>
      <c r="C1055" s="37" t="s">
        <v>85</v>
      </c>
      <c r="D1055" s="37" t="s">
        <v>161</v>
      </c>
      <c r="E1055" s="94" t="s">
        <v>667</v>
      </c>
      <c r="F1055" s="55">
        <v>830</v>
      </c>
      <c r="G1055" s="29">
        <f t="shared" ref="G1055:G1056" si="619">+H1055+I1055</f>
        <v>0</v>
      </c>
      <c r="H1055" s="29"/>
      <c r="I1055" s="29"/>
      <c r="J1055" s="29">
        <f t="shared" ref="J1055:J1056" si="620">+K1055+L1055</f>
        <v>0</v>
      </c>
      <c r="K1055" s="29"/>
      <c r="L1055" s="29"/>
      <c r="M1055" s="29">
        <f t="shared" ref="M1055:M1056" si="621">+N1055+O1055</f>
        <v>0</v>
      </c>
      <c r="N1055" s="39"/>
      <c r="O1055" s="39"/>
    </row>
    <row r="1056" spans="1:16" ht="13.6" x14ac:dyDescent="0.25">
      <c r="A1056" s="26" t="s">
        <v>42</v>
      </c>
      <c r="B1056" s="27">
        <v>700</v>
      </c>
      <c r="C1056" s="37" t="s">
        <v>85</v>
      </c>
      <c r="D1056" s="37" t="s">
        <v>161</v>
      </c>
      <c r="E1056" s="94" t="s">
        <v>667</v>
      </c>
      <c r="F1056" s="55">
        <v>850</v>
      </c>
      <c r="G1056" s="29">
        <f t="shared" si="619"/>
        <v>2465.9</v>
      </c>
      <c r="H1056" s="29">
        <f>2442+23.9</f>
        <v>2465.9</v>
      </c>
      <c r="I1056" s="29"/>
      <c r="J1056" s="29">
        <f t="shared" si="620"/>
        <v>2465.9</v>
      </c>
      <c r="K1056" s="29">
        <v>2465.9</v>
      </c>
      <c r="L1056" s="29"/>
      <c r="M1056" s="29">
        <f t="shared" si="621"/>
        <v>2465.9</v>
      </c>
      <c r="N1056" s="39">
        <v>2465.9</v>
      </c>
      <c r="O1056" s="39"/>
    </row>
    <row r="1057" spans="1:15" hidden="1" x14ac:dyDescent="0.2">
      <c r="A1057" s="22" t="s">
        <v>670</v>
      </c>
      <c r="B1057" s="10">
        <v>700</v>
      </c>
      <c r="C1057" s="33" t="s">
        <v>85</v>
      </c>
      <c r="D1057" s="33" t="s">
        <v>161</v>
      </c>
      <c r="E1057" s="93" t="s">
        <v>671</v>
      </c>
      <c r="F1057" s="91"/>
      <c r="G1057" s="18">
        <f t="shared" ref="G1057:I1057" si="622">+G1060+G1058</f>
        <v>0</v>
      </c>
      <c r="H1057" s="18">
        <f t="shared" si="622"/>
        <v>0</v>
      </c>
      <c r="I1057" s="18">
        <f t="shared" si="622"/>
        <v>0</v>
      </c>
      <c r="J1057" s="18">
        <f t="shared" ref="J1057:O1057" si="623">+J1060+J1058</f>
        <v>0</v>
      </c>
      <c r="K1057" s="18">
        <f t="shared" si="623"/>
        <v>0</v>
      </c>
      <c r="L1057" s="18">
        <f t="shared" si="623"/>
        <v>0</v>
      </c>
      <c r="M1057" s="18">
        <f t="shared" si="623"/>
        <v>0</v>
      </c>
      <c r="N1057" s="25">
        <f t="shared" si="623"/>
        <v>0</v>
      </c>
      <c r="O1057" s="25">
        <f t="shared" si="623"/>
        <v>0</v>
      </c>
    </row>
    <row r="1058" spans="1:15" ht="13.6" hidden="1" x14ac:dyDescent="0.25">
      <c r="A1058" s="40" t="s">
        <v>39</v>
      </c>
      <c r="B1058" s="27">
        <v>700</v>
      </c>
      <c r="C1058" s="37" t="s">
        <v>85</v>
      </c>
      <c r="D1058" s="37" t="s">
        <v>161</v>
      </c>
      <c r="E1058" s="94" t="s">
        <v>671</v>
      </c>
      <c r="F1058" s="92">
        <v>200</v>
      </c>
      <c r="G1058" s="29">
        <f t="shared" ref="G1058:G1059" si="624">+H1058+I1058</f>
        <v>0</v>
      </c>
      <c r="H1058" s="29">
        <f>+H1059</f>
        <v>0</v>
      </c>
      <c r="I1058" s="29">
        <f>+I1059</f>
        <v>0</v>
      </c>
      <c r="J1058" s="29">
        <f t="shared" ref="J1058:J1059" si="625">+K1058+L1058</f>
        <v>0</v>
      </c>
      <c r="K1058" s="29">
        <f>+K1059</f>
        <v>0</v>
      </c>
      <c r="L1058" s="29">
        <f>+L1059</f>
        <v>0</v>
      </c>
      <c r="M1058" s="29">
        <f t="shared" ref="M1058:M1059" si="626">+N1058+O1058</f>
        <v>0</v>
      </c>
      <c r="N1058" s="39">
        <f>+N1059</f>
        <v>0</v>
      </c>
      <c r="O1058" s="39">
        <f>+O1059</f>
        <v>0</v>
      </c>
    </row>
    <row r="1059" spans="1:15" ht="13.6" hidden="1" x14ac:dyDescent="0.25">
      <c r="A1059" s="40" t="s">
        <v>40</v>
      </c>
      <c r="B1059" s="27">
        <v>700</v>
      </c>
      <c r="C1059" s="37" t="s">
        <v>85</v>
      </c>
      <c r="D1059" s="37" t="s">
        <v>161</v>
      </c>
      <c r="E1059" s="94" t="s">
        <v>671</v>
      </c>
      <c r="F1059" s="92">
        <v>240</v>
      </c>
      <c r="G1059" s="29">
        <f t="shared" si="624"/>
        <v>0</v>
      </c>
      <c r="H1059" s="29"/>
      <c r="I1059" s="18"/>
      <c r="J1059" s="29">
        <f t="shared" si="625"/>
        <v>0</v>
      </c>
      <c r="K1059" s="29"/>
      <c r="L1059" s="18"/>
      <c r="M1059" s="29">
        <f t="shared" si="626"/>
        <v>0</v>
      </c>
      <c r="N1059" s="39"/>
      <c r="O1059" s="25"/>
    </row>
    <row r="1060" spans="1:15" ht="13.6" hidden="1" x14ac:dyDescent="0.25">
      <c r="A1060" s="40" t="s">
        <v>41</v>
      </c>
      <c r="B1060" s="27">
        <v>700</v>
      </c>
      <c r="C1060" s="37" t="s">
        <v>85</v>
      </c>
      <c r="D1060" s="37" t="s">
        <v>161</v>
      </c>
      <c r="E1060" s="94" t="s">
        <v>671</v>
      </c>
      <c r="F1060" s="92">
        <v>800</v>
      </c>
      <c r="G1060" s="29">
        <f t="shared" ref="G1060:O1060" si="627">+G1061</f>
        <v>0</v>
      </c>
      <c r="H1060" s="29">
        <f t="shared" si="627"/>
        <v>0</v>
      </c>
      <c r="I1060" s="29">
        <f t="shared" si="627"/>
        <v>0</v>
      </c>
      <c r="J1060" s="29">
        <f t="shared" si="627"/>
        <v>0</v>
      </c>
      <c r="K1060" s="29">
        <f t="shared" si="627"/>
        <v>0</v>
      </c>
      <c r="L1060" s="29">
        <f t="shared" si="627"/>
        <v>0</v>
      </c>
      <c r="M1060" s="29">
        <f t="shared" si="627"/>
        <v>0</v>
      </c>
      <c r="N1060" s="39">
        <f t="shared" si="627"/>
        <v>0</v>
      </c>
      <c r="O1060" s="39">
        <f t="shared" si="627"/>
        <v>0</v>
      </c>
    </row>
    <row r="1061" spans="1:15" ht="13.6" hidden="1" x14ac:dyDescent="0.25">
      <c r="A1061" s="26" t="s">
        <v>42</v>
      </c>
      <c r="B1061" s="27">
        <v>700</v>
      </c>
      <c r="C1061" s="37" t="s">
        <v>85</v>
      </c>
      <c r="D1061" s="37" t="s">
        <v>161</v>
      </c>
      <c r="E1061" s="94" t="s">
        <v>671</v>
      </c>
      <c r="F1061" s="92">
        <v>850</v>
      </c>
      <c r="G1061" s="29">
        <f>+H1061+I1061</f>
        <v>0</v>
      </c>
      <c r="H1061" s="29"/>
      <c r="I1061" s="29"/>
      <c r="J1061" s="29">
        <f>+K1061+L1061</f>
        <v>0</v>
      </c>
      <c r="K1061" s="29"/>
      <c r="L1061" s="29"/>
      <c r="M1061" s="29">
        <f>+N1061+O1061</f>
        <v>0</v>
      </c>
      <c r="N1061" s="39"/>
      <c r="O1061" s="39"/>
    </row>
    <row r="1062" spans="1:15" ht="25.85" hidden="1" x14ac:dyDescent="0.25">
      <c r="A1062" s="35" t="s">
        <v>672</v>
      </c>
      <c r="B1062" s="10">
        <v>700</v>
      </c>
      <c r="C1062" s="37" t="s">
        <v>85</v>
      </c>
      <c r="D1062" s="37" t="s">
        <v>161</v>
      </c>
      <c r="E1062" s="93" t="s">
        <v>673</v>
      </c>
      <c r="F1062" s="91"/>
      <c r="G1062" s="18">
        <f>+G1063+G1065</f>
        <v>0</v>
      </c>
      <c r="H1062" s="18">
        <f t="shared" ref="H1062:I1062" si="628">+H1063+H1065</f>
        <v>0</v>
      </c>
      <c r="I1062" s="18">
        <f t="shared" si="628"/>
        <v>0</v>
      </c>
      <c r="J1062" s="18">
        <f>+J1063+J1065</f>
        <v>0</v>
      </c>
      <c r="K1062" s="18">
        <f t="shared" ref="K1062:L1062" si="629">+K1063+K1065</f>
        <v>0</v>
      </c>
      <c r="L1062" s="18">
        <f t="shared" si="629"/>
        <v>0</v>
      </c>
      <c r="M1062" s="18">
        <f>+M1063+M1065</f>
        <v>0</v>
      </c>
      <c r="N1062" s="25">
        <f t="shared" ref="N1062:O1062" si="630">+N1063+N1065</f>
        <v>0</v>
      </c>
      <c r="O1062" s="25">
        <f t="shared" si="630"/>
        <v>0</v>
      </c>
    </row>
    <row r="1063" spans="1:15" ht="40.75" hidden="1" x14ac:dyDescent="0.25">
      <c r="A1063" s="40" t="s">
        <v>28</v>
      </c>
      <c r="B1063" s="27">
        <v>700</v>
      </c>
      <c r="C1063" s="37" t="s">
        <v>85</v>
      </c>
      <c r="D1063" s="37" t="s">
        <v>161</v>
      </c>
      <c r="E1063" s="94" t="s">
        <v>673</v>
      </c>
      <c r="F1063" s="92">
        <v>100</v>
      </c>
      <c r="G1063" s="29">
        <f t="shared" ref="G1063:O1063" si="631">+G1064</f>
        <v>0</v>
      </c>
      <c r="H1063" s="29">
        <f t="shared" si="631"/>
        <v>0</v>
      </c>
      <c r="I1063" s="29">
        <f t="shared" si="631"/>
        <v>0</v>
      </c>
      <c r="J1063" s="29">
        <f t="shared" si="631"/>
        <v>0</v>
      </c>
      <c r="K1063" s="29">
        <f t="shared" si="631"/>
        <v>0</v>
      </c>
      <c r="L1063" s="29">
        <f t="shared" si="631"/>
        <v>0</v>
      </c>
      <c r="M1063" s="29">
        <f t="shared" si="631"/>
        <v>0</v>
      </c>
      <c r="N1063" s="11">
        <f t="shared" si="631"/>
        <v>0</v>
      </c>
      <c r="O1063" s="39">
        <f t="shared" si="631"/>
        <v>0</v>
      </c>
    </row>
    <row r="1064" spans="1:15" ht="13.6" hidden="1" x14ac:dyDescent="0.25">
      <c r="A1064" s="26" t="s">
        <v>151</v>
      </c>
      <c r="B1064" s="27">
        <v>700</v>
      </c>
      <c r="C1064" s="37" t="s">
        <v>85</v>
      </c>
      <c r="D1064" s="37" t="s">
        <v>161</v>
      </c>
      <c r="E1064" s="94" t="s">
        <v>673</v>
      </c>
      <c r="F1064" s="92">
        <v>110</v>
      </c>
      <c r="G1064" s="29">
        <f>+H1064+I1064</f>
        <v>0</v>
      </c>
      <c r="H1064" s="29"/>
      <c r="I1064" s="29"/>
      <c r="J1064" s="29">
        <f>+K1064+L1064</f>
        <v>0</v>
      </c>
      <c r="K1064" s="29"/>
      <c r="L1064" s="29"/>
      <c r="M1064" s="29">
        <f>+N1064+O1064</f>
        <v>0</v>
      </c>
      <c r="N1064" s="11"/>
      <c r="O1064" s="39"/>
    </row>
    <row r="1065" spans="1:15" ht="27.2" hidden="1" x14ac:dyDescent="0.25">
      <c r="A1065" s="26" t="s">
        <v>553</v>
      </c>
      <c r="B1065" s="27">
        <v>700</v>
      </c>
      <c r="C1065" s="37" t="s">
        <v>85</v>
      </c>
      <c r="D1065" s="37" t="s">
        <v>161</v>
      </c>
      <c r="E1065" s="94" t="s">
        <v>673</v>
      </c>
      <c r="F1065" s="92">
        <v>600</v>
      </c>
      <c r="G1065" s="29">
        <f t="shared" ref="G1065:O1065" si="632">+G1066</f>
        <v>0</v>
      </c>
      <c r="H1065" s="29">
        <f t="shared" si="632"/>
        <v>0</v>
      </c>
      <c r="I1065" s="29">
        <f t="shared" si="632"/>
        <v>0</v>
      </c>
      <c r="J1065" s="29">
        <f t="shared" si="632"/>
        <v>0</v>
      </c>
      <c r="K1065" s="29">
        <f t="shared" si="632"/>
        <v>0</v>
      </c>
      <c r="L1065" s="29">
        <f t="shared" si="632"/>
        <v>0</v>
      </c>
      <c r="M1065" s="29">
        <f t="shared" si="632"/>
        <v>0</v>
      </c>
      <c r="N1065" s="39">
        <f t="shared" si="632"/>
        <v>0</v>
      </c>
      <c r="O1065" s="39">
        <f t="shared" si="632"/>
        <v>0</v>
      </c>
    </row>
    <row r="1066" spans="1:15" ht="13.6" hidden="1" x14ac:dyDescent="0.25">
      <c r="A1066" s="60" t="s">
        <v>554</v>
      </c>
      <c r="B1066" s="27">
        <v>700</v>
      </c>
      <c r="C1066" s="37" t="s">
        <v>85</v>
      </c>
      <c r="D1066" s="37" t="s">
        <v>161</v>
      </c>
      <c r="E1066" s="94" t="s">
        <v>673</v>
      </c>
      <c r="F1066" s="92">
        <v>610</v>
      </c>
      <c r="G1066" s="29">
        <f>+H1066+I1066</f>
        <v>0</v>
      </c>
      <c r="H1066" s="29"/>
      <c r="I1066" s="29"/>
      <c r="J1066" s="29">
        <f>+K1066+L1066</f>
        <v>0</v>
      </c>
      <c r="K1066" s="29"/>
      <c r="L1066" s="29"/>
      <c r="M1066" s="29">
        <f>+N1066+O1066</f>
        <v>0</v>
      </c>
      <c r="N1066" s="11"/>
      <c r="O1066" s="39"/>
    </row>
    <row r="1067" spans="1:15" hidden="1" x14ac:dyDescent="0.2">
      <c r="A1067" s="35" t="s">
        <v>555</v>
      </c>
      <c r="B1067" s="10">
        <v>700</v>
      </c>
      <c r="C1067" s="33" t="s">
        <v>85</v>
      </c>
      <c r="D1067" s="33" t="s">
        <v>161</v>
      </c>
      <c r="E1067" s="58" t="s">
        <v>569</v>
      </c>
      <c r="F1067" s="36"/>
      <c r="G1067" s="18">
        <f t="shared" ref="G1067:O1068" si="633">+G1068</f>
        <v>0</v>
      </c>
      <c r="H1067" s="18">
        <f t="shared" si="633"/>
        <v>0</v>
      </c>
      <c r="I1067" s="18">
        <f t="shared" si="633"/>
        <v>0</v>
      </c>
      <c r="J1067" s="18">
        <f t="shared" si="633"/>
        <v>0</v>
      </c>
      <c r="K1067" s="18">
        <f t="shared" si="633"/>
        <v>0</v>
      </c>
      <c r="L1067" s="18">
        <f t="shared" si="633"/>
        <v>0</v>
      </c>
      <c r="M1067" s="18">
        <f t="shared" si="633"/>
        <v>0</v>
      </c>
      <c r="N1067" s="9">
        <f t="shared" si="633"/>
        <v>0</v>
      </c>
      <c r="O1067" s="9">
        <f t="shared" si="633"/>
        <v>0</v>
      </c>
    </row>
    <row r="1068" spans="1:15" ht="13.6" hidden="1" x14ac:dyDescent="0.25">
      <c r="A1068" s="40" t="s">
        <v>39</v>
      </c>
      <c r="B1068" s="27">
        <v>700</v>
      </c>
      <c r="C1068" s="37" t="s">
        <v>85</v>
      </c>
      <c r="D1068" s="37" t="s">
        <v>161</v>
      </c>
      <c r="E1068" s="57" t="s">
        <v>569</v>
      </c>
      <c r="F1068" s="38">
        <v>200</v>
      </c>
      <c r="G1068" s="29">
        <f t="shared" si="633"/>
        <v>0</v>
      </c>
      <c r="H1068" s="29">
        <f t="shared" si="633"/>
        <v>0</v>
      </c>
      <c r="I1068" s="29">
        <f t="shared" si="633"/>
        <v>0</v>
      </c>
      <c r="J1068" s="29">
        <f t="shared" si="633"/>
        <v>0</v>
      </c>
      <c r="K1068" s="29">
        <f t="shared" si="633"/>
        <v>0</v>
      </c>
      <c r="L1068" s="29">
        <f t="shared" si="633"/>
        <v>0</v>
      </c>
      <c r="M1068" s="29">
        <f t="shared" si="633"/>
        <v>0</v>
      </c>
      <c r="N1068" s="11">
        <f t="shared" si="633"/>
        <v>0</v>
      </c>
      <c r="O1068" s="11">
        <f t="shared" si="633"/>
        <v>0</v>
      </c>
    </row>
    <row r="1069" spans="1:15" ht="13.6" hidden="1" x14ac:dyDescent="0.25">
      <c r="A1069" s="40" t="s">
        <v>40</v>
      </c>
      <c r="B1069" s="27">
        <v>700</v>
      </c>
      <c r="C1069" s="37" t="s">
        <v>85</v>
      </c>
      <c r="D1069" s="37" t="s">
        <v>161</v>
      </c>
      <c r="E1069" s="57" t="s">
        <v>569</v>
      </c>
      <c r="F1069" s="38">
        <v>240</v>
      </c>
      <c r="G1069" s="29">
        <f>+H1069+I1069</f>
        <v>0</v>
      </c>
      <c r="H1069" s="29"/>
      <c r="I1069" s="29"/>
      <c r="J1069" s="29">
        <f>+K1069+L1069</f>
        <v>0</v>
      </c>
      <c r="K1069" s="29"/>
      <c r="L1069" s="29"/>
      <c r="M1069" s="29">
        <f>+N1069+O1069</f>
        <v>0</v>
      </c>
      <c r="N1069" s="11"/>
      <c r="O1069" s="11"/>
    </row>
    <row r="1070" spans="1:15" ht="25.85" x14ac:dyDescent="0.2">
      <c r="A1070" s="30" t="s">
        <v>570</v>
      </c>
      <c r="B1070" s="10">
        <v>700</v>
      </c>
      <c r="C1070" s="33" t="s">
        <v>85</v>
      </c>
      <c r="D1070" s="33" t="s">
        <v>161</v>
      </c>
      <c r="E1070" s="58" t="s">
        <v>571</v>
      </c>
      <c r="F1070" s="31"/>
      <c r="G1070" s="18">
        <f>+G1071+G1073+G1075+G1077</f>
        <v>24236.300000000003</v>
      </c>
      <c r="H1070" s="18">
        <f t="shared" ref="H1070:I1070" si="634">+H1071+H1073+H1075+H1077</f>
        <v>0</v>
      </c>
      <c r="I1070" s="18">
        <f t="shared" si="634"/>
        <v>24236.300000000003</v>
      </c>
      <c r="J1070" s="18">
        <f>+J1071+J1073+J1075+J1077</f>
        <v>26718.799999999999</v>
      </c>
      <c r="K1070" s="18">
        <f t="shared" ref="K1070:L1070" si="635">+K1071+K1073+K1075+K1077</f>
        <v>0</v>
      </c>
      <c r="L1070" s="18">
        <f t="shared" si="635"/>
        <v>26718.799999999999</v>
      </c>
      <c r="M1070" s="18">
        <f>+M1071+M1073+M1075+M1077</f>
        <v>29016.7</v>
      </c>
      <c r="N1070" s="25">
        <f t="shared" ref="N1070:O1070" si="636">+N1071+N1073+N1075+N1077</f>
        <v>0</v>
      </c>
      <c r="O1070" s="25">
        <f t="shared" si="636"/>
        <v>29016.7</v>
      </c>
    </row>
    <row r="1071" spans="1:15" ht="40.75" x14ac:dyDescent="0.25">
      <c r="A1071" s="40" t="s">
        <v>28</v>
      </c>
      <c r="B1071" s="27">
        <v>700</v>
      </c>
      <c r="C1071" s="37" t="s">
        <v>85</v>
      </c>
      <c r="D1071" s="37" t="s">
        <v>161</v>
      </c>
      <c r="E1071" s="57" t="s">
        <v>571</v>
      </c>
      <c r="F1071" s="28">
        <v>100</v>
      </c>
      <c r="G1071" s="29">
        <f t="shared" ref="G1071:O1071" si="637">+G1072</f>
        <v>2456.6999999999998</v>
      </c>
      <c r="H1071" s="29">
        <f t="shared" si="637"/>
        <v>0</v>
      </c>
      <c r="I1071" s="29">
        <f t="shared" si="637"/>
        <v>2456.6999999999998</v>
      </c>
      <c r="J1071" s="29">
        <f t="shared" si="637"/>
        <v>2652</v>
      </c>
      <c r="K1071" s="29">
        <f t="shared" si="637"/>
        <v>0</v>
      </c>
      <c r="L1071" s="29">
        <f t="shared" si="637"/>
        <v>2652</v>
      </c>
      <c r="M1071" s="29">
        <f t="shared" si="637"/>
        <v>2880.1</v>
      </c>
      <c r="N1071" s="11">
        <f t="shared" si="637"/>
        <v>0</v>
      </c>
      <c r="O1071" s="11">
        <f t="shared" si="637"/>
        <v>2880.1</v>
      </c>
    </row>
    <row r="1072" spans="1:15" ht="13.6" x14ac:dyDescent="0.25">
      <c r="A1072" s="26" t="s">
        <v>151</v>
      </c>
      <c r="B1072" s="27">
        <v>700</v>
      </c>
      <c r="C1072" s="37" t="s">
        <v>85</v>
      </c>
      <c r="D1072" s="37" t="s">
        <v>161</v>
      </c>
      <c r="E1072" s="57" t="s">
        <v>571</v>
      </c>
      <c r="F1072" s="28">
        <v>110</v>
      </c>
      <c r="G1072" s="29">
        <f>+H1072+I1072</f>
        <v>2456.6999999999998</v>
      </c>
      <c r="H1072" s="29"/>
      <c r="I1072" s="29">
        <v>2456.6999999999998</v>
      </c>
      <c r="J1072" s="29">
        <f>+K1072+L1072</f>
        <v>2652</v>
      </c>
      <c r="K1072" s="29"/>
      <c r="L1072" s="29">
        <v>2652</v>
      </c>
      <c r="M1072" s="29">
        <f>+N1072+O1072</f>
        <v>2880.1</v>
      </c>
      <c r="N1072" s="11"/>
      <c r="O1072" s="11">
        <v>2880.1</v>
      </c>
    </row>
    <row r="1073" spans="1:15" ht="13.6" x14ac:dyDescent="0.25">
      <c r="A1073" s="40" t="s">
        <v>39</v>
      </c>
      <c r="B1073" s="27">
        <v>700</v>
      </c>
      <c r="C1073" s="37" t="s">
        <v>85</v>
      </c>
      <c r="D1073" s="37" t="s">
        <v>161</v>
      </c>
      <c r="E1073" s="57" t="s">
        <v>571</v>
      </c>
      <c r="F1073" s="28">
        <v>200</v>
      </c>
      <c r="G1073" s="29">
        <f t="shared" ref="G1073:O1073" si="638">+G1074</f>
        <v>17.7</v>
      </c>
      <c r="H1073" s="29">
        <f t="shared" si="638"/>
        <v>0</v>
      </c>
      <c r="I1073" s="29">
        <f t="shared" si="638"/>
        <v>17.7</v>
      </c>
      <c r="J1073" s="29">
        <f t="shared" si="638"/>
        <v>19.600000000000001</v>
      </c>
      <c r="K1073" s="29">
        <f t="shared" si="638"/>
        <v>0</v>
      </c>
      <c r="L1073" s="29">
        <f>+L1074</f>
        <v>19.600000000000001</v>
      </c>
      <c r="M1073" s="29">
        <f t="shared" si="638"/>
        <v>21.3</v>
      </c>
      <c r="N1073" s="11">
        <f t="shared" si="638"/>
        <v>0</v>
      </c>
      <c r="O1073" s="11">
        <f t="shared" si="638"/>
        <v>21.3</v>
      </c>
    </row>
    <row r="1074" spans="1:15" ht="13.6" x14ac:dyDescent="0.25">
      <c r="A1074" s="40" t="s">
        <v>40</v>
      </c>
      <c r="B1074" s="27">
        <v>700</v>
      </c>
      <c r="C1074" s="37" t="s">
        <v>85</v>
      </c>
      <c r="D1074" s="37" t="s">
        <v>161</v>
      </c>
      <c r="E1074" s="57" t="s">
        <v>571</v>
      </c>
      <c r="F1074" s="28">
        <v>240</v>
      </c>
      <c r="G1074" s="29">
        <f>+H1074+I1074</f>
        <v>17.7</v>
      </c>
      <c r="H1074" s="29"/>
      <c r="I1074" s="29">
        <v>17.7</v>
      </c>
      <c r="J1074" s="29">
        <f>+K1074+L1074</f>
        <v>19.600000000000001</v>
      </c>
      <c r="K1074" s="29"/>
      <c r="L1074" s="29">
        <v>19.600000000000001</v>
      </c>
      <c r="M1074" s="29">
        <f>+N1074+O1074</f>
        <v>21.3</v>
      </c>
      <c r="N1074" s="11"/>
      <c r="O1074" s="11">
        <v>21.3</v>
      </c>
    </row>
    <row r="1075" spans="1:15" ht="13.6" hidden="1" x14ac:dyDescent="0.25">
      <c r="A1075" s="41" t="s">
        <v>114</v>
      </c>
      <c r="B1075" s="27">
        <v>700</v>
      </c>
      <c r="C1075" s="37" t="s">
        <v>85</v>
      </c>
      <c r="D1075" s="37" t="s">
        <v>161</v>
      </c>
      <c r="E1075" s="57" t="s">
        <v>571</v>
      </c>
      <c r="F1075" s="28">
        <v>300</v>
      </c>
      <c r="G1075" s="29">
        <f t="shared" ref="G1075:O1075" si="639">+G1076</f>
        <v>0</v>
      </c>
      <c r="H1075" s="29">
        <f t="shared" si="639"/>
        <v>0</v>
      </c>
      <c r="I1075" s="29">
        <f t="shared" si="639"/>
        <v>0</v>
      </c>
      <c r="J1075" s="29">
        <f t="shared" si="639"/>
        <v>0</v>
      </c>
      <c r="K1075" s="29">
        <f t="shared" si="639"/>
        <v>0</v>
      </c>
      <c r="L1075" s="29">
        <f t="shared" si="639"/>
        <v>0</v>
      </c>
      <c r="M1075" s="29">
        <f t="shared" si="639"/>
        <v>0</v>
      </c>
      <c r="N1075" s="11">
        <f t="shared" si="639"/>
        <v>0</v>
      </c>
      <c r="O1075" s="11">
        <f t="shared" si="639"/>
        <v>0</v>
      </c>
    </row>
    <row r="1076" spans="1:15" ht="13.6" hidden="1" x14ac:dyDescent="0.25">
      <c r="A1076" s="60" t="s">
        <v>153</v>
      </c>
      <c r="B1076" s="27">
        <v>700</v>
      </c>
      <c r="C1076" s="37" t="s">
        <v>85</v>
      </c>
      <c r="D1076" s="37" t="s">
        <v>161</v>
      </c>
      <c r="E1076" s="57" t="s">
        <v>571</v>
      </c>
      <c r="F1076" s="28">
        <v>320</v>
      </c>
      <c r="G1076" s="29">
        <f>+H1076+I1076</f>
        <v>0</v>
      </c>
      <c r="H1076" s="29"/>
      <c r="I1076" s="29"/>
      <c r="J1076" s="29">
        <f>+K1076+L1076</f>
        <v>0</v>
      </c>
      <c r="K1076" s="29"/>
      <c r="L1076" s="29"/>
      <c r="M1076" s="29">
        <f>+N1076+O1076</f>
        <v>0</v>
      </c>
      <c r="N1076" s="11"/>
      <c r="O1076" s="11"/>
    </row>
    <row r="1077" spans="1:15" ht="27.2" x14ac:dyDescent="0.25">
      <c r="A1077" s="26" t="s">
        <v>553</v>
      </c>
      <c r="B1077" s="27">
        <v>700</v>
      </c>
      <c r="C1077" s="37" t="s">
        <v>85</v>
      </c>
      <c r="D1077" s="37" t="s">
        <v>161</v>
      </c>
      <c r="E1077" s="57" t="s">
        <v>571</v>
      </c>
      <c r="F1077" s="28">
        <v>600</v>
      </c>
      <c r="G1077" s="29">
        <f t="shared" ref="G1077:O1077" si="640">+G1078</f>
        <v>21761.9</v>
      </c>
      <c r="H1077" s="29">
        <f t="shared" si="640"/>
        <v>0</v>
      </c>
      <c r="I1077" s="29">
        <f t="shared" si="640"/>
        <v>21761.9</v>
      </c>
      <c r="J1077" s="29">
        <f t="shared" si="640"/>
        <v>24047.200000000001</v>
      </c>
      <c r="K1077" s="29">
        <f t="shared" si="640"/>
        <v>0</v>
      </c>
      <c r="L1077" s="29">
        <f t="shared" si="640"/>
        <v>24047.200000000001</v>
      </c>
      <c r="M1077" s="29">
        <f t="shared" si="640"/>
        <v>26115.3</v>
      </c>
      <c r="N1077" s="39">
        <f t="shared" si="640"/>
        <v>0</v>
      </c>
      <c r="O1077" s="39">
        <f t="shared" si="640"/>
        <v>26115.3</v>
      </c>
    </row>
    <row r="1078" spans="1:15" ht="13.6" x14ac:dyDescent="0.25">
      <c r="A1078" s="60" t="s">
        <v>554</v>
      </c>
      <c r="B1078" s="27">
        <v>700</v>
      </c>
      <c r="C1078" s="37" t="s">
        <v>85</v>
      </c>
      <c r="D1078" s="37" t="s">
        <v>161</v>
      </c>
      <c r="E1078" s="57" t="s">
        <v>571</v>
      </c>
      <c r="F1078" s="28">
        <v>610</v>
      </c>
      <c r="G1078" s="29">
        <f>+H1078+I1078</f>
        <v>21761.9</v>
      </c>
      <c r="H1078" s="29"/>
      <c r="I1078" s="29">
        <f>21635+126.9</f>
        <v>21761.9</v>
      </c>
      <c r="J1078" s="29">
        <f>+K1078+L1078</f>
        <v>24047.200000000001</v>
      </c>
      <c r="K1078" s="29"/>
      <c r="L1078" s="29">
        <f>23907+140.2</f>
        <v>24047.200000000001</v>
      </c>
      <c r="M1078" s="29">
        <f>+N1078+O1078</f>
        <v>26115.3</v>
      </c>
      <c r="N1078" s="11"/>
      <c r="O1078" s="11">
        <f>25963+152.3</f>
        <v>26115.3</v>
      </c>
    </row>
    <row r="1079" spans="1:15" ht="25.85" x14ac:dyDescent="0.2">
      <c r="A1079" s="22" t="s">
        <v>674</v>
      </c>
      <c r="B1079" s="10">
        <v>700</v>
      </c>
      <c r="C1079" s="33" t="s">
        <v>85</v>
      </c>
      <c r="D1079" s="33" t="s">
        <v>161</v>
      </c>
      <c r="E1079" s="42" t="s">
        <v>675</v>
      </c>
      <c r="F1079" s="31"/>
      <c r="G1079" s="18">
        <f t="shared" ref="G1079:I1079" si="641">+G1080+G1082+G1084</f>
        <v>902446.79999999993</v>
      </c>
      <c r="H1079" s="18">
        <f t="shared" si="641"/>
        <v>0</v>
      </c>
      <c r="I1079" s="18">
        <f t="shared" si="641"/>
        <v>902446.79999999993</v>
      </c>
      <c r="J1079" s="18">
        <f t="shared" ref="J1079:O1079" si="642">+J1080+J1082+J1084</f>
        <v>990165.20000000007</v>
      </c>
      <c r="K1079" s="18">
        <f t="shared" si="642"/>
        <v>0</v>
      </c>
      <c r="L1079" s="18">
        <f t="shared" si="642"/>
        <v>990165.20000000007</v>
      </c>
      <c r="M1079" s="18">
        <f t="shared" si="642"/>
        <v>1057808.7</v>
      </c>
      <c r="N1079" s="25">
        <f t="shared" si="642"/>
        <v>0</v>
      </c>
      <c r="O1079" s="25">
        <f t="shared" si="642"/>
        <v>1057808.7</v>
      </c>
    </row>
    <row r="1080" spans="1:15" ht="40.75" x14ac:dyDescent="0.25">
      <c r="A1080" s="40" t="s">
        <v>28</v>
      </c>
      <c r="B1080" s="27">
        <v>700</v>
      </c>
      <c r="C1080" s="37" t="s">
        <v>85</v>
      </c>
      <c r="D1080" s="37" t="s">
        <v>161</v>
      </c>
      <c r="E1080" s="45" t="s">
        <v>675</v>
      </c>
      <c r="F1080" s="46" t="s">
        <v>49</v>
      </c>
      <c r="G1080" s="29">
        <f t="shared" ref="G1080:O1080" si="643">+G1081</f>
        <v>252750.4</v>
      </c>
      <c r="H1080" s="29">
        <f t="shared" si="643"/>
        <v>0</v>
      </c>
      <c r="I1080" s="29">
        <f t="shared" si="643"/>
        <v>252750.4</v>
      </c>
      <c r="J1080" s="29">
        <f t="shared" si="643"/>
        <v>277317.7</v>
      </c>
      <c r="K1080" s="29">
        <f t="shared" si="643"/>
        <v>0</v>
      </c>
      <c r="L1080" s="29">
        <f t="shared" si="643"/>
        <v>277317.7</v>
      </c>
      <c r="M1080" s="29">
        <f t="shared" si="643"/>
        <v>296258.5</v>
      </c>
      <c r="N1080" s="11">
        <f t="shared" si="643"/>
        <v>0</v>
      </c>
      <c r="O1080" s="11">
        <f t="shared" si="643"/>
        <v>296258.5</v>
      </c>
    </row>
    <row r="1081" spans="1:15" ht="13.6" x14ac:dyDescent="0.25">
      <c r="A1081" s="26" t="s">
        <v>151</v>
      </c>
      <c r="B1081" s="27">
        <v>700</v>
      </c>
      <c r="C1081" s="37" t="s">
        <v>85</v>
      </c>
      <c r="D1081" s="37" t="s">
        <v>161</v>
      </c>
      <c r="E1081" s="45" t="s">
        <v>675</v>
      </c>
      <c r="F1081" s="46" t="s">
        <v>152</v>
      </c>
      <c r="G1081" s="29">
        <f>+H1081+I1081</f>
        <v>252750.4</v>
      </c>
      <c r="H1081" s="29"/>
      <c r="I1081" s="29">
        <v>252750.4</v>
      </c>
      <c r="J1081" s="29">
        <f>+K1081+L1081</f>
        <v>277317.7</v>
      </c>
      <c r="K1081" s="29"/>
      <c r="L1081" s="29">
        <v>277317.7</v>
      </c>
      <c r="M1081" s="29">
        <f>+N1081+O1081</f>
        <v>296258.5</v>
      </c>
      <c r="N1081" s="11"/>
      <c r="O1081" s="11">
        <v>296258.5</v>
      </c>
    </row>
    <row r="1082" spans="1:15" ht="13.6" x14ac:dyDescent="0.25">
      <c r="A1082" s="40" t="s">
        <v>39</v>
      </c>
      <c r="B1082" s="27">
        <v>700</v>
      </c>
      <c r="C1082" s="37" t="s">
        <v>85</v>
      </c>
      <c r="D1082" s="37" t="s">
        <v>161</v>
      </c>
      <c r="E1082" s="45" t="s">
        <v>675</v>
      </c>
      <c r="F1082" s="38">
        <v>200</v>
      </c>
      <c r="G1082" s="29">
        <f t="shared" ref="G1082:O1082" si="644">+G1083</f>
        <v>1802.1</v>
      </c>
      <c r="H1082" s="29">
        <f t="shared" si="644"/>
        <v>0</v>
      </c>
      <c r="I1082" s="29">
        <f t="shared" si="644"/>
        <v>1802.1</v>
      </c>
      <c r="J1082" s="29">
        <f t="shared" si="644"/>
        <v>1977.3</v>
      </c>
      <c r="K1082" s="29">
        <f t="shared" si="644"/>
        <v>0</v>
      </c>
      <c r="L1082" s="29">
        <f t="shared" si="644"/>
        <v>1977.3</v>
      </c>
      <c r="M1082" s="29">
        <f t="shared" si="644"/>
        <v>2112.3000000000002</v>
      </c>
      <c r="N1082" s="11">
        <f t="shared" si="644"/>
        <v>0</v>
      </c>
      <c r="O1082" s="11">
        <f t="shared" si="644"/>
        <v>2112.3000000000002</v>
      </c>
    </row>
    <row r="1083" spans="1:15" ht="13.6" x14ac:dyDescent="0.25">
      <c r="A1083" s="40" t="s">
        <v>40</v>
      </c>
      <c r="B1083" s="27">
        <v>700</v>
      </c>
      <c r="C1083" s="37" t="s">
        <v>85</v>
      </c>
      <c r="D1083" s="37" t="s">
        <v>161</v>
      </c>
      <c r="E1083" s="45" t="s">
        <v>675</v>
      </c>
      <c r="F1083" s="38">
        <v>240</v>
      </c>
      <c r="G1083" s="29">
        <f>+H1083+I1083</f>
        <v>1802.1</v>
      </c>
      <c r="H1083" s="29"/>
      <c r="I1083" s="29">
        <v>1802.1</v>
      </c>
      <c r="J1083" s="29">
        <f>+K1083+L1083</f>
        <v>1977.3</v>
      </c>
      <c r="K1083" s="29"/>
      <c r="L1083" s="29">
        <v>1977.3</v>
      </c>
      <c r="M1083" s="29">
        <f>+N1083+O1083</f>
        <v>2112.3000000000002</v>
      </c>
      <c r="N1083" s="11"/>
      <c r="O1083" s="11">
        <v>2112.3000000000002</v>
      </c>
    </row>
    <row r="1084" spans="1:15" ht="27.2" x14ac:dyDescent="0.25">
      <c r="A1084" s="26" t="s">
        <v>553</v>
      </c>
      <c r="B1084" s="27">
        <v>700</v>
      </c>
      <c r="C1084" s="37" t="s">
        <v>85</v>
      </c>
      <c r="D1084" s="37" t="s">
        <v>161</v>
      </c>
      <c r="E1084" s="45" t="s">
        <v>675</v>
      </c>
      <c r="F1084" s="28">
        <v>600</v>
      </c>
      <c r="G1084" s="29">
        <f t="shared" ref="G1084:O1084" si="645">+G1085</f>
        <v>647894.29999999993</v>
      </c>
      <c r="H1084" s="29">
        <f t="shared" si="645"/>
        <v>0</v>
      </c>
      <c r="I1084" s="29">
        <f t="shared" si="645"/>
        <v>647894.29999999993</v>
      </c>
      <c r="J1084" s="29">
        <f t="shared" si="645"/>
        <v>710870.20000000007</v>
      </c>
      <c r="K1084" s="29">
        <f t="shared" si="645"/>
        <v>0</v>
      </c>
      <c r="L1084" s="29">
        <f t="shared" si="645"/>
        <v>710870.20000000007</v>
      </c>
      <c r="M1084" s="29">
        <f t="shared" si="645"/>
        <v>759437.9</v>
      </c>
      <c r="N1084" s="39">
        <f t="shared" si="645"/>
        <v>0</v>
      </c>
      <c r="O1084" s="39">
        <f t="shared" si="645"/>
        <v>759437.9</v>
      </c>
    </row>
    <row r="1085" spans="1:15" ht="13.6" x14ac:dyDescent="0.25">
      <c r="A1085" s="60" t="s">
        <v>554</v>
      </c>
      <c r="B1085" s="27">
        <v>700</v>
      </c>
      <c r="C1085" s="37" t="s">
        <v>85</v>
      </c>
      <c r="D1085" s="37" t="s">
        <v>161</v>
      </c>
      <c r="E1085" s="45" t="s">
        <v>675</v>
      </c>
      <c r="F1085" s="28">
        <v>610</v>
      </c>
      <c r="G1085" s="29">
        <f>+H1085+I1085</f>
        <v>647894.29999999993</v>
      </c>
      <c r="H1085" s="29"/>
      <c r="I1085" s="29">
        <f>633880.2+14014.1</f>
        <v>647894.29999999993</v>
      </c>
      <c r="J1085" s="29">
        <f>+K1085+L1085</f>
        <v>710870.20000000007</v>
      </c>
      <c r="K1085" s="29"/>
      <c r="L1085" s="29">
        <f>695493.9+15376.3</f>
        <v>710870.20000000007</v>
      </c>
      <c r="M1085" s="29">
        <f>+N1085+O1085</f>
        <v>759437.9</v>
      </c>
      <c r="N1085" s="11"/>
      <c r="O1085" s="11">
        <f>743011.4+16426.5</f>
        <v>759437.9</v>
      </c>
    </row>
    <row r="1086" spans="1:15" ht="51.65" x14ac:dyDescent="0.2">
      <c r="A1086" s="30" t="s">
        <v>676</v>
      </c>
      <c r="B1086" s="10">
        <v>700</v>
      </c>
      <c r="C1086" s="33" t="s">
        <v>85</v>
      </c>
      <c r="D1086" s="33" t="s">
        <v>161</v>
      </c>
      <c r="E1086" s="42" t="s">
        <v>677</v>
      </c>
      <c r="F1086" s="31"/>
      <c r="G1086" s="18">
        <f t="shared" ref="G1086:I1086" si="646">+G1087+G1089+G1091</f>
        <v>67849.7</v>
      </c>
      <c r="H1086" s="18">
        <f t="shared" si="646"/>
        <v>0</v>
      </c>
      <c r="I1086" s="18">
        <f t="shared" si="646"/>
        <v>67849.7</v>
      </c>
      <c r="J1086" s="18">
        <f t="shared" ref="J1086:O1086" si="647">+J1087+J1089+J1091</f>
        <v>75168.800000000003</v>
      </c>
      <c r="K1086" s="18">
        <f t="shared" si="647"/>
        <v>0</v>
      </c>
      <c r="L1086" s="18">
        <f t="shared" si="647"/>
        <v>75168.800000000003</v>
      </c>
      <c r="M1086" s="18">
        <f t="shared" si="647"/>
        <v>78413.7</v>
      </c>
      <c r="N1086" s="25">
        <f t="shared" si="647"/>
        <v>0</v>
      </c>
      <c r="O1086" s="25">
        <f t="shared" si="647"/>
        <v>78413.7</v>
      </c>
    </row>
    <row r="1087" spans="1:15" ht="40.75" x14ac:dyDescent="0.25">
      <c r="A1087" s="40" t="s">
        <v>28</v>
      </c>
      <c r="B1087" s="27">
        <v>700</v>
      </c>
      <c r="C1087" s="37" t="s">
        <v>85</v>
      </c>
      <c r="D1087" s="37" t="s">
        <v>161</v>
      </c>
      <c r="E1087" s="45" t="s">
        <v>677</v>
      </c>
      <c r="F1087" s="46" t="s">
        <v>49</v>
      </c>
      <c r="G1087" s="29">
        <f t="shared" ref="G1087:O1087" si="648">+G1088</f>
        <v>61849.7</v>
      </c>
      <c r="H1087" s="29">
        <f t="shared" si="648"/>
        <v>0</v>
      </c>
      <c r="I1087" s="29">
        <f t="shared" si="648"/>
        <v>61849.7</v>
      </c>
      <c r="J1087" s="29">
        <f t="shared" si="648"/>
        <v>68168.800000000003</v>
      </c>
      <c r="K1087" s="29">
        <f t="shared" si="648"/>
        <v>0</v>
      </c>
      <c r="L1087" s="29">
        <f t="shared" si="648"/>
        <v>68168.800000000003</v>
      </c>
      <c r="M1087" s="29">
        <f t="shared" si="648"/>
        <v>70413.7</v>
      </c>
      <c r="N1087" s="39">
        <f t="shared" si="648"/>
        <v>0</v>
      </c>
      <c r="O1087" s="39">
        <f t="shared" si="648"/>
        <v>70413.7</v>
      </c>
    </row>
    <row r="1088" spans="1:15" ht="13.6" x14ac:dyDescent="0.25">
      <c r="A1088" s="26" t="s">
        <v>151</v>
      </c>
      <c r="B1088" s="27">
        <v>700</v>
      </c>
      <c r="C1088" s="37" t="s">
        <v>85</v>
      </c>
      <c r="D1088" s="37" t="s">
        <v>161</v>
      </c>
      <c r="E1088" s="45" t="s">
        <v>677</v>
      </c>
      <c r="F1088" s="46" t="s">
        <v>152</v>
      </c>
      <c r="G1088" s="29">
        <f>+H1088+I1088</f>
        <v>61849.7</v>
      </c>
      <c r="H1088" s="29"/>
      <c r="I1088" s="29">
        <v>61849.7</v>
      </c>
      <c r="J1088" s="29">
        <f>+K1088+L1088</f>
        <v>68168.800000000003</v>
      </c>
      <c r="K1088" s="29"/>
      <c r="L1088" s="29">
        <v>68168.800000000003</v>
      </c>
      <c r="M1088" s="29">
        <f>+N1088+O1088</f>
        <v>70413.7</v>
      </c>
      <c r="N1088" s="39"/>
      <c r="O1088" s="39">
        <v>70413.7</v>
      </c>
    </row>
    <row r="1089" spans="1:16" ht="13.6" x14ac:dyDescent="0.25">
      <c r="A1089" s="40" t="s">
        <v>39</v>
      </c>
      <c r="B1089" s="27">
        <v>700</v>
      </c>
      <c r="C1089" s="37" t="s">
        <v>85</v>
      </c>
      <c r="D1089" s="37" t="s">
        <v>161</v>
      </c>
      <c r="E1089" s="45" t="s">
        <v>677</v>
      </c>
      <c r="F1089" s="38">
        <v>200</v>
      </c>
      <c r="G1089" s="29">
        <f t="shared" ref="G1089:O1089" si="649">+G1090</f>
        <v>5600</v>
      </c>
      <c r="H1089" s="29">
        <f t="shared" si="649"/>
        <v>0</v>
      </c>
      <c r="I1089" s="29">
        <f t="shared" si="649"/>
        <v>5600</v>
      </c>
      <c r="J1089" s="29">
        <f t="shared" si="649"/>
        <v>6600</v>
      </c>
      <c r="K1089" s="29">
        <f t="shared" si="649"/>
        <v>0</v>
      </c>
      <c r="L1089" s="29">
        <f t="shared" si="649"/>
        <v>6600</v>
      </c>
      <c r="M1089" s="29">
        <f t="shared" si="649"/>
        <v>7600</v>
      </c>
      <c r="N1089" s="11">
        <f t="shared" si="649"/>
        <v>0</v>
      </c>
      <c r="O1089" s="11">
        <f t="shared" si="649"/>
        <v>7600</v>
      </c>
    </row>
    <row r="1090" spans="1:16" ht="13.6" x14ac:dyDescent="0.25">
      <c r="A1090" s="40" t="s">
        <v>40</v>
      </c>
      <c r="B1090" s="27">
        <v>700</v>
      </c>
      <c r="C1090" s="37" t="s">
        <v>85</v>
      </c>
      <c r="D1090" s="37" t="s">
        <v>161</v>
      </c>
      <c r="E1090" s="45" t="s">
        <v>677</v>
      </c>
      <c r="F1090" s="38">
        <v>240</v>
      </c>
      <c r="G1090" s="29">
        <f>+H1090+I1090</f>
        <v>5600</v>
      </c>
      <c r="H1090" s="29"/>
      <c r="I1090" s="29">
        <v>5600</v>
      </c>
      <c r="J1090" s="29">
        <f>+K1090+L1090</f>
        <v>6600</v>
      </c>
      <c r="K1090" s="29"/>
      <c r="L1090" s="29">
        <v>6600</v>
      </c>
      <c r="M1090" s="29">
        <f>+N1090+O1090</f>
        <v>7600</v>
      </c>
      <c r="N1090" s="11"/>
      <c r="O1090" s="11">
        <v>7600</v>
      </c>
    </row>
    <row r="1091" spans="1:16" ht="13.6" x14ac:dyDescent="0.25">
      <c r="A1091" s="41" t="s">
        <v>41</v>
      </c>
      <c r="B1091" s="27">
        <v>700</v>
      </c>
      <c r="C1091" s="37" t="s">
        <v>85</v>
      </c>
      <c r="D1091" s="37" t="s">
        <v>161</v>
      </c>
      <c r="E1091" s="45" t="s">
        <v>677</v>
      </c>
      <c r="F1091" s="38">
        <v>800</v>
      </c>
      <c r="G1091" s="29">
        <f t="shared" ref="G1091:O1091" si="650">+G1092</f>
        <v>400</v>
      </c>
      <c r="H1091" s="29">
        <f t="shared" si="650"/>
        <v>0</v>
      </c>
      <c r="I1091" s="29">
        <f t="shared" si="650"/>
        <v>400</v>
      </c>
      <c r="J1091" s="29">
        <f t="shared" si="650"/>
        <v>400</v>
      </c>
      <c r="K1091" s="29">
        <f t="shared" si="650"/>
        <v>0</v>
      </c>
      <c r="L1091" s="29">
        <f t="shared" si="650"/>
        <v>400</v>
      </c>
      <c r="M1091" s="29">
        <f t="shared" si="650"/>
        <v>400</v>
      </c>
      <c r="N1091" s="11">
        <f t="shared" si="650"/>
        <v>0</v>
      </c>
      <c r="O1091" s="11">
        <f t="shared" si="650"/>
        <v>400</v>
      </c>
    </row>
    <row r="1092" spans="1:16" ht="13.6" x14ac:dyDescent="0.25">
      <c r="A1092" s="26" t="s">
        <v>42</v>
      </c>
      <c r="B1092" s="27">
        <v>700</v>
      </c>
      <c r="C1092" s="37" t="s">
        <v>85</v>
      </c>
      <c r="D1092" s="37" t="s">
        <v>161</v>
      </c>
      <c r="E1092" s="45" t="s">
        <v>677</v>
      </c>
      <c r="F1092" s="55">
        <v>850</v>
      </c>
      <c r="G1092" s="29">
        <f>+H1092+I1092</f>
        <v>400</v>
      </c>
      <c r="H1092" s="29"/>
      <c r="I1092" s="29">
        <v>400</v>
      </c>
      <c r="J1092" s="29">
        <f>+K1092+L1092</f>
        <v>400</v>
      </c>
      <c r="K1092" s="29"/>
      <c r="L1092" s="29">
        <v>400</v>
      </c>
      <c r="M1092" s="29">
        <f>+N1092+O1092</f>
        <v>400</v>
      </c>
      <c r="N1092" s="11"/>
      <c r="O1092" s="11">
        <v>400</v>
      </c>
    </row>
    <row r="1093" spans="1:16" ht="25.85" x14ac:dyDescent="0.2">
      <c r="A1093" s="22" t="s">
        <v>678</v>
      </c>
      <c r="B1093" s="10">
        <v>700</v>
      </c>
      <c r="C1093" s="33" t="s">
        <v>85</v>
      </c>
      <c r="D1093" s="33" t="s">
        <v>161</v>
      </c>
      <c r="E1093" s="42" t="s">
        <v>679</v>
      </c>
      <c r="F1093" s="91"/>
      <c r="G1093" s="18">
        <f>+G1094+G1097</f>
        <v>500</v>
      </c>
      <c r="H1093" s="18">
        <f t="shared" ref="H1093:O1097" si="651">+H1094</f>
        <v>0</v>
      </c>
      <c r="I1093" s="18">
        <f>+I1094</f>
        <v>500</v>
      </c>
      <c r="J1093" s="18">
        <f>+J1094+J1097</f>
        <v>0</v>
      </c>
      <c r="K1093" s="18">
        <f t="shared" ref="K1093:L1093" si="652">+K1094+K1097</f>
        <v>0</v>
      </c>
      <c r="L1093" s="18">
        <f t="shared" si="652"/>
        <v>0</v>
      </c>
      <c r="M1093" s="18">
        <f>+M1094+M1097</f>
        <v>0</v>
      </c>
      <c r="N1093" s="25">
        <f t="shared" ref="N1093:O1093" si="653">+N1094+N1097</f>
        <v>0</v>
      </c>
      <c r="O1093" s="25">
        <f t="shared" si="653"/>
        <v>0</v>
      </c>
    </row>
    <row r="1094" spans="1:16" ht="13.6" x14ac:dyDescent="0.25">
      <c r="A1094" s="40" t="s">
        <v>39</v>
      </c>
      <c r="B1094" s="27">
        <v>700</v>
      </c>
      <c r="C1094" s="37" t="s">
        <v>85</v>
      </c>
      <c r="D1094" s="37" t="s">
        <v>161</v>
      </c>
      <c r="E1094" s="45" t="s">
        <v>679</v>
      </c>
      <c r="F1094" s="92">
        <v>200</v>
      </c>
      <c r="G1094" s="29">
        <f>+G1095</f>
        <v>500</v>
      </c>
      <c r="H1094" s="29">
        <f t="shared" si="651"/>
        <v>0</v>
      </c>
      <c r="I1094" s="29">
        <f t="shared" si="651"/>
        <v>500</v>
      </c>
      <c r="J1094" s="29">
        <f>+J1095</f>
        <v>0</v>
      </c>
      <c r="K1094" s="29">
        <f t="shared" si="651"/>
        <v>0</v>
      </c>
      <c r="L1094" s="29">
        <f t="shared" si="651"/>
        <v>0</v>
      </c>
      <c r="M1094" s="29">
        <f>+M1095</f>
        <v>0</v>
      </c>
      <c r="N1094" s="39">
        <f t="shared" si="651"/>
        <v>0</v>
      </c>
      <c r="O1094" s="39">
        <f t="shared" si="651"/>
        <v>0</v>
      </c>
    </row>
    <row r="1095" spans="1:16" ht="13.6" x14ac:dyDescent="0.25">
      <c r="A1095" s="40" t="s">
        <v>40</v>
      </c>
      <c r="B1095" s="27">
        <v>700</v>
      </c>
      <c r="C1095" s="37" t="s">
        <v>85</v>
      </c>
      <c r="D1095" s="37" t="s">
        <v>161</v>
      </c>
      <c r="E1095" s="45" t="s">
        <v>679</v>
      </c>
      <c r="F1095" s="92">
        <v>240</v>
      </c>
      <c r="G1095" s="29">
        <f>+H1095+I1095</f>
        <v>500</v>
      </c>
      <c r="H1095" s="29"/>
      <c r="I1095" s="29">
        <v>500</v>
      </c>
      <c r="J1095" s="29">
        <f>+K1095+L1095</f>
        <v>0</v>
      </c>
      <c r="K1095" s="29"/>
      <c r="L1095" s="29"/>
      <c r="M1095" s="29">
        <f>+N1095+O1095</f>
        <v>0</v>
      </c>
      <c r="N1095" s="11"/>
      <c r="O1095" s="11"/>
    </row>
    <row r="1096" spans="1:16" ht="38.75" hidden="1" x14ac:dyDescent="0.25">
      <c r="A1096" s="35" t="s">
        <v>680</v>
      </c>
      <c r="B1096" s="27">
        <v>700</v>
      </c>
      <c r="C1096" s="37" t="s">
        <v>85</v>
      </c>
      <c r="D1096" s="37" t="s">
        <v>161</v>
      </c>
      <c r="E1096" s="42" t="s">
        <v>681</v>
      </c>
      <c r="F1096" s="92"/>
      <c r="G1096" s="18">
        <f t="shared" ref="G1096:G1097" si="654">+G1097</f>
        <v>0</v>
      </c>
      <c r="H1096" s="18">
        <f t="shared" si="651"/>
        <v>0</v>
      </c>
      <c r="I1096" s="18">
        <f t="shared" si="651"/>
        <v>0</v>
      </c>
      <c r="J1096" s="18">
        <f t="shared" si="651"/>
        <v>0</v>
      </c>
      <c r="K1096" s="18">
        <f t="shared" si="651"/>
        <v>0</v>
      </c>
      <c r="L1096" s="18">
        <f t="shared" si="651"/>
        <v>0</v>
      </c>
      <c r="M1096" s="18">
        <f t="shared" si="651"/>
        <v>0</v>
      </c>
      <c r="N1096" s="18">
        <f t="shared" si="651"/>
        <v>0</v>
      </c>
      <c r="O1096" s="18">
        <f t="shared" si="651"/>
        <v>0</v>
      </c>
    </row>
    <row r="1097" spans="1:16" ht="13.6" hidden="1" x14ac:dyDescent="0.25">
      <c r="A1097" s="40" t="s">
        <v>39</v>
      </c>
      <c r="B1097" s="27">
        <v>700</v>
      </c>
      <c r="C1097" s="37" t="s">
        <v>85</v>
      </c>
      <c r="D1097" s="37" t="s">
        <v>161</v>
      </c>
      <c r="E1097" s="45" t="s">
        <v>681</v>
      </c>
      <c r="F1097" s="92">
        <v>200</v>
      </c>
      <c r="G1097" s="29">
        <f t="shared" si="654"/>
        <v>0</v>
      </c>
      <c r="H1097" s="29">
        <f t="shared" si="651"/>
        <v>0</v>
      </c>
      <c r="I1097" s="29">
        <f t="shared" si="651"/>
        <v>0</v>
      </c>
      <c r="J1097" s="29">
        <f>+J1098</f>
        <v>0</v>
      </c>
      <c r="K1097" s="29">
        <f t="shared" si="651"/>
        <v>0</v>
      </c>
      <c r="L1097" s="29">
        <f t="shared" si="651"/>
        <v>0</v>
      </c>
      <c r="M1097" s="29">
        <f>+M1098</f>
        <v>0</v>
      </c>
      <c r="N1097" s="39">
        <f t="shared" si="651"/>
        <v>0</v>
      </c>
      <c r="O1097" s="39">
        <f t="shared" si="651"/>
        <v>0</v>
      </c>
    </row>
    <row r="1098" spans="1:16" ht="13.6" hidden="1" x14ac:dyDescent="0.25">
      <c r="A1098" s="40" t="s">
        <v>40</v>
      </c>
      <c r="B1098" s="27">
        <v>700</v>
      </c>
      <c r="C1098" s="37" t="s">
        <v>85</v>
      </c>
      <c r="D1098" s="37" t="s">
        <v>161</v>
      </c>
      <c r="E1098" s="45" t="s">
        <v>681</v>
      </c>
      <c r="F1098" s="92">
        <v>240</v>
      </c>
      <c r="G1098" s="29">
        <f>+H1098+I1098</f>
        <v>0</v>
      </c>
      <c r="H1098" s="29">
        <v>0</v>
      </c>
      <c r="I1098" s="29"/>
      <c r="J1098" s="29">
        <f>+K1098+L1098</f>
        <v>0</v>
      </c>
      <c r="K1098" s="29"/>
      <c r="L1098" s="29"/>
      <c r="M1098" s="29">
        <f>+N1098+O1098</f>
        <v>0</v>
      </c>
      <c r="N1098" s="11"/>
      <c r="O1098" s="11"/>
    </row>
    <row r="1099" spans="1:16" ht="15.65" x14ac:dyDescent="0.2">
      <c r="A1099" s="32" t="s">
        <v>32</v>
      </c>
      <c r="B1099" s="10">
        <v>700</v>
      </c>
      <c r="C1099" s="33" t="s">
        <v>85</v>
      </c>
      <c r="D1099" s="33" t="s">
        <v>161</v>
      </c>
      <c r="E1099" s="42" t="s">
        <v>33</v>
      </c>
      <c r="F1099" s="91"/>
      <c r="G1099" s="18">
        <f t="shared" ref="G1099:I1099" si="655">+G1100+G1102+G1106+G1104</f>
        <v>224725.82</v>
      </c>
      <c r="H1099" s="18">
        <f t="shared" si="655"/>
        <v>224725.82</v>
      </c>
      <c r="I1099" s="18">
        <f t="shared" si="655"/>
        <v>0</v>
      </c>
      <c r="J1099" s="18">
        <f t="shared" ref="J1099:O1099" si="656">+J1100+J1102+J1106+J1104</f>
        <v>0</v>
      </c>
      <c r="K1099" s="18">
        <f t="shared" si="656"/>
        <v>0</v>
      </c>
      <c r="L1099" s="18">
        <f t="shared" si="656"/>
        <v>0</v>
      </c>
      <c r="M1099" s="18">
        <f t="shared" si="656"/>
        <v>0</v>
      </c>
      <c r="N1099" s="25">
        <f t="shared" si="656"/>
        <v>0</v>
      </c>
      <c r="O1099" s="25">
        <f t="shared" si="656"/>
        <v>0</v>
      </c>
    </row>
    <row r="1100" spans="1:16" ht="40.75" x14ac:dyDescent="0.25">
      <c r="A1100" s="40" t="s">
        <v>28</v>
      </c>
      <c r="B1100" s="27">
        <v>700</v>
      </c>
      <c r="C1100" s="37" t="s">
        <v>85</v>
      </c>
      <c r="D1100" s="37" t="s">
        <v>161</v>
      </c>
      <c r="E1100" s="45" t="s">
        <v>33</v>
      </c>
      <c r="F1100" s="46" t="s">
        <v>49</v>
      </c>
      <c r="G1100" s="29">
        <f t="shared" ref="G1100:O1100" si="657">+G1101</f>
        <v>57525.1</v>
      </c>
      <c r="H1100" s="29">
        <f t="shared" si="657"/>
        <v>57525.1</v>
      </c>
      <c r="I1100" s="29">
        <f t="shared" si="657"/>
        <v>0</v>
      </c>
      <c r="J1100" s="29">
        <f t="shared" si="657"/>
        <v>0</v>
      </c>
      <c r="K1100" s="29">
        <f t="shared" si="657"/>
        <v>0</v>
      </c>
      <c r="L1100" s="29">
        <f t="shared" si="657"/>
        <v>0</v>
      </c>
      <c r="M1100" s="29">
        <f t="shared" si="657"/>
        <v>0</v>
      </c>
      <c r="N1100" s="11">
        <f t="shared" si="657"/>
        <v>0</v>
      </c>
      <c r="O1100" s="11">
        <f t="shared" si="657"/>
        <v>0</v>
      </c>
    </row>
    <row r="1101" spans="1:16" ht="13.6" x14ac:dyDescent="0.25">
      <c r="A1101" s="26" t="s">
        <v>151</v>
      </c>
      <c r="B1101" s="27">
        <v>700</v>
      </c>
      <c r="C1101" s="37" t="s">
        <v>85</v>
      </c>
      <c r="D1101" s="37" t="s">
        <v>161</v>
      </c>
      <c r="E1101" s="45" t="s">
        <v>33</v>
      </c>
      <c r="F1101" s="46" t="s">
        <v>152</v>
      </c>
      <c r="G1101" s="29">
        <f>+H1101+I1101</f>
        <v>57525.1</v>
      </c>
      <c r="H1101" s="29">
        <f>50000+7525.1</f>
        <v>57525.1</v>
      </c>
      <c r="I1101" s="29"/>
      <c r="J1101" s="29">
        <f>+K1101+L1101</f>
        <v>0</v>
      </c>
      <c r="K1101" s="29"/>
      <c r="L1101" s="29"/>
      <c r="M1101" s="29">
        <f>+N1101+O1101</f>
        <v>0</v>
      </c>
      <c r="N1101" s="11"/>
      <c r="O1101" s="11"/>
      <c r="P1101" s="1" t="s">
        <v>682</v>
      </c>
    </row>
    <row r="1102" spans="1:16" ht="13.6" x14ac:dyDescent="0.25">
      <c r="A1102" s="40" t="s">
        <v>39</v>
      </c>
      <c r="B1102" s="27">
        <v>700</v>
      </c>
      <c r="C1102" s="37" t="s">
        <v>85</v>
      </c>
      <c r="D1102" s="37" t="s">
        <v>161</v>
      </c>
      <c r="E1102" s="45" t="s">
        <v>33</v>
      </c>
      <c r="F1102" s="38">
        <v>200</v>
      </c>
      <c r="G1102" s="29">
        <f t="shared" ref="G1102:O1102" si="658">+G1103</f>
        <v>1115.52</v>
      </c>
      <c r="H1102" s="29">
        <f t="shared" si="658"/>
        <v>1115.52</v>
      </c>
      <c r="I1102" s="29">
        <f t="shared" si="658"/>
        <v>0</v>
      </c>
      <c r="J1102" s="29">
        <f t="shared" si="658"/>
        <v>0</v>
      </c>
      <c r="K1102" s="29">
        <f t="shared" si="658"/>
        <v>0</v>
      </c>
      <c r="L1102" s="29">
        <f t="shared" si="658"/>
        <v>0</v>
      </c>
      <c r="M1102" s="29">
        <f t="shared" si="658"/>
        <v>0</v>
      </c>
      <c r="N1102" s="11">
        <f t="shared" si="658"/>
        <v>0</v>
      </c>
      <c r="O1102" s="11">
        <f t="shared" si="658"/>
        <v>0</v>
      </c>
    </row>
    <row r="1103" spans="1:16" ht="13.6" x14ac:dyDescent="0.25">
      <c r="A1103" s="40" t="s">
        <v>40</v>
      </c>
      <c r="B1103" s="27">
        <v>700</v>
      </c>
      <c r="C1103" s="37" t="s">
        <v>85</v>
      </c>
      <c r="D1103" s="37" t="s">
        <v>161</v>
      </c>
      <c r="E1103" s="45" t="s">
        <v>33</v>
      </c>
      <c r="F1103" s="38">
        <v>240</v>
      </c>
      <c r="G1103" s="29">
        <f>+H1103+I1103</f>
        <v>1115.52</v>
      </c>
      <c r="H1103" s="100">
        <v>1115.52</v>
      </c>
      <c r="I1103" s="29"/>
      <c r="J1103" s="29">
        <f>+K1103+L1103</f>
        <v>0</v>
      </c>
      <c r="K1103" s="100"/>
      <c r="L1103" s="29"/>
      <c r="M1103" s="29">
        <f>+N1103+O1103</f>
        <v>0</v>
      </c>
      <c r="N1103" s="101"/>
      <c r="O1103" s="11"/>
      <c r="P1103" s="1" t="s">
        <v>683</v>
      </c>
    </row>
    <row r="1104" spans="1:16" ht="37.549999999999997" customHeight="1" x14ac:dyDescent="0.25">
      <c r="A1104" s="26" t="s">
        <v>553</v>
      </c>
      <c r="B1104" s="27">
        <v>700</v>
      </c>
      <c r="C1104" s="37" t="s">
        <v>85</v>
      </c>
      <c r="D1104" s="37" t="s">
        <v>161</v>
      </c>
      <c r="E1104" s="45" t="s">
        <v>33</v>
      </c>
      <c r="F1104" s="38">
        <v>600</v>
      </c>
      <c r="G1104" s="29">
        <f t="shared" ref="G1104:O1104" si="659">+G1105</f>
        <v>166085.20000000001</v>
      </c>
      <c r="H1104" s="29">
        <f t="shared" si="659"/>
        <v>166085.20000000001</v>
      </c>
      <c r="I1104" s="29">
        <f t="shared" si="659"/>
        <v>0</v>
      </c>
      <c r="J1104" s="29">
        <f t="shared" si="659"/>
        <v>0</v>
      </c>
      <c r="K1104" s="29">
        <f t="shared" si="659"/>
        <v>0</v>
      </c>
      <c r="L1104" s="29">
        <f t="shared" si="659"/>
        <v>0</v>
      </c>
      <c r="M1104" s="29">
        <f t="shared" si="659"/>
        <v>0</v>
      </c>
      <c r="N1104" s="11">
        <f t="shared" si="659"/>
        <v>0</v>
      </c>
      <c r="O1104" s="11">
        <f t="shared" si="659"/>
        <v>0</v>
      </c>
    </row>
    <row r="1105" spans="1:15" ht="13.75" customHeight="1" x14ac:dyDescent="0.25">
      <c r="A1105" s="60" t="s">
        <v>554</v>
      </c>
      <c r="B1105" s="27">
        <v>700</v>
      </c>
      <c r="C1105" s="37" t="s">
        <v>85</v>
      </c>
      <c r="D1105" s="37" t="s">
        <v>161</v>
      </c>
      <c r="E1105" s="45" t="s">
        <v>33</v>
      </c>
      <c r="F1105" s="38">
        <v>610</v>
      </c>
      <c r="G1105" s="29">
        <f>+H1105+I1105</f>
        <v>166085.20000000001</v>
      </c>
      <c r="H1105" s="29">
        <f>166085.2</f>
        <v>166085.20000000001</v>
      </c>
      <c r="I1105" s="29"/>
      <c r="J1105" s="29">
        <f>+K1105+L1105</f>
        <v>0</v>
      </c>
      <c r="K1105" s="29"/>
      <c r="L1105" s="29"/>
      <c r="M1105" s="29">
        <f>+N1105+O1105</f>
        <v>0</v>
      </c>
      <c r="N1105" s="11"/>
      <c r="O1105" s="11"/>
    </row>
    <row r="1106" spans="1:15" ht="13.6" hidden="1" x14ac:dyDescent="0.25">
      <c r="A1106" s="40" t="s">
        <v>41</v>
      </c>
      <c r="B1106" s="27">
        <v>700</v>
      </c>
      <c r="C1106" s="37" t="s">
        <v>85</v>
      </c>
      <c r="D1106" s="37" t="s">
        <v>161</v>
      </c>
      <c r="E1106" s="45" t="s">
        <v>33</v>
      </c>
      <c r="F1106" s="38">
        <v>800</v>
      </c>
      <c r="G1106" s="29">
        <f t="shared" ref="G1106:O1106" si="660">+G1107</f>
        <v>0</v>
      </c>
      <c r="H1106" s="29">
        <f t="shared" si="660"/>
        <v>0</v>
      </c>
      <c r="I1106" s="29">
        <f t="shared" si="660"/>
        <v>0</v>
      </c>
      <c r="J1106" s="29">
        <f t="shared" si="660"/>
        <v>0</v>
      </c>
      <c r="K1106" s="29">
        <f t="shared" si="660"/>
        <v>0</v>
      </c>
      <c r="L1106" s="29">
        <f t="shared" si="660"/>
        <v>0</v>
      </c>
      <c r="M1106" s="29">
        <f t="shared" si="660"/>
        <v>0</v>
      </c>
      <c r="N1106" s="11">
        <f t="shared" si="660"/>
        <v>0</v>
      </c>
      <c r="O1106" s="11">
        <f t="shared" si="660"/>
        <v>0</v>
      </c>
    </row>
    <row r="1107" spans="1:15" ht="13.6" hidden="1" x14ac:dyDescent="0.25">
      <c r="A1107" s="26" t="s">
        <v>42</v>
      </c>
      <c r="B1107" s="27">
        <v>700</v>
      </c>
      <c r="C1107" s="37" t="s">
        <v>85</v>
      </c>
      <c r="D1107" s="37" t="s">
        <v>161</v>
      </c>
      <c r="E1107" s="45" t="s">
        <v>33</v>
      </c>
      <c r="F1107" s="28">
        <v>850</v>
      </c>
      <c r="G1107" s="29">
        <f>+H1107+I1107</f>
        <v>0</v>
      </c>
      <c r="H1107" s="29"/>
      <c r="I1107" s="29"/>
      <c r="J1107" s="29">
        <f>+K1107+L1107</f>
        <v>0</v>
      </c>
      <c r="K1107" s="29"/>
      <c r="L1107" s="29"/>
      <c r="M1107" s="29">
        <f>+N1107+O1107</f>
        <v>0</v>
      </c>
      <c r="N1107" s="11"/>
      <c r="O1107" s="11"/>
    </row>
    <row r="1108" spans="1:15" hidden="1" x14ac:dyDescent="0.2">
      <c r="A1108" s="35" t="s">
        <v>543</v>
      </c>
      <c r="B1108" s="10">
        <v>700</v>
      </c>
      <c r="C1108" s="33" t="s">
        <v>85</v>
      </c>
      <c r="D1108" s="33" t="s">
        <v>161</v>
      </c>
      <c r="E1108" s="42" t="s">
        <v>684</v>
      </c>
      <c r="F1108" s="31"/>
      <c r="G1108" s="102">
        <f t="shared" ref="G1108:G1109" si="661">+G1109</f>
        <v>0</v>
      </c>
      <c r="H1108" s="102">
        <f t="shared" ref="H1108:O1118" si="662">+H1109</f>
        <v>0</v>
      </c>
      <c r="I1108" s="102">
        <f t="shared" si="662"/>
        <v>0</v>
      </c>
      <c r="J1108" s="102">
        <f t="shared" ref="J1108:J1109" si="663">+J1109</f>
        <v>0</v>
      </c>
      <c r="K1108" s="102">
        <f t="shared" si="662"/>
        <v>0</v>
      </c>
      <c r="L1108" s="102">
        <f t="shared" si="662"/>
        <v>0</v>
      </c>
      <c r="M1108" s="102">
        <f t="shared" ref="M1108:M1109" si="664">+M1109</f>
        <v>0</v>
      </c>
      <c r="N1108" s="103">
        <f t="shared" si="662"/>
        <v>0</v>
      </c>
      <c r="O1108" s="103">
        <f t="shared" si="662"/>
        <v>0</v>
      </c>
    </row>
    <row r="1109" spans="1:15" ht="27.2" hidden="1" x14ac:dyDescent="0.25">
      <c r="A1109" s="26" t="s">
        <v>553</v>
      </c>
      <c r="B1109" s="27">
        <v>700</v>
      </c>
      <c r="C1109" s="37" t="s">
        <v>85</v>
      </c>
      <c r="D1109" s="37" t="s">
        <v>161</v>
      </c>
      <c r="E1109" s="45" t="s">
        <v>684</v>
      </c>
      <c r="F1109" s="28">
        <v>600</v>
      </c>
      <c r="G1109" s="29">
        <f t="shared" si="661"/>
        <v>0</v>
      </c>
      <c r="H1109" s="29">
        <f t="shared" si="662"/>
        <v>0</v>
      </c>
      <c r="I1109" s="29">
        <f t="shared" si="662"/>
        <v>0</v>
      </c>
      <c r="J1109" s="29">
        <f t="shared" si="663"/>
        <v>0</v>
      </c>
      <c r="K1109" s="29">
        <f t="shared" si="662"/>
        <v>0</v>
      </c>
      <c r="L1109" s="29">
        <f t="shared" si="662"/>
        <v>0</v>
      </c>
      <c r="M1109" s="29">
        <f t="shared" si="664"/>
        <v>0</v>
      </c>
      <c r="N1109" s="39">
        <f t="shared" si="662"/>
        <v>0</v>
      </c>
      <c r="O1109" s="39">
        <f t="shared" si="662"/>
        <v>0</v>
      </c>
    </row>
    <row r="1110" spans="1:15" ht="13.6" hidden="1" x14ac:dyDescent="0.25">
      <c r="A1110" s="60" t="s">
        <v>554</v>
      </c>
      <c r="B1110" s="27">
        <v>700</v>
      </c>
      <c r="C1110" s="37" t="s">
        <v>85</v>
      </c>
      <c r="D1110" s="37" t="s">
        <v>161</v>
      </c>
      <c r="E1110" s="45" t="s">
        <v>684</v>
      </c>
      <c r="F1110" s="28">
        <v>610</v>
      </c>
      <c r="G1110" s="29">
        <f>+H1110+I1110</f>
        <v>0</v>
      </c>
      <c r="H1110" s="29"/>
      <c r="I1110" s="29"/>
      <c r="J1110" s="29">
        <f>+K1110+L1110</f>
        <v>0</v>
      </c>
      <c r="K1110" s="29"/>
      <c r="L1110" s="29"/>
      <c r="M1110" s="29">
        <f>+N1110+O1110</f>
        <v>0</v>
      </c>
      <c r="N1110" s="11"/>
      <c r="O1110" s="11"/>
    </row>
    <row r="1111" spans="1:15" ht="38.75" x14ac:dyDescent="0.25">
      <c r="A1111" s="35" t="s">
        <v>680</v>
      </c>
      <c r="B1111" s="27">
        <v>700</v>
      </c>
      <c r="C1111" s="37" t="s">
        <v>85</v>
      </c>
      <c r="D1111" s="37" t="s">
        <v>161</v>
      </c>
      <c r="E1111" s="42" t="s">
        <v>685</v>
      </c>
      <c r="F1111" s="92"/>
      <c r="G1111" s="18">
        <f t="shared" ref="G1111:G1112" si="665">+G1112</f>
        <v>13.347020000000001</v>
      </c>
      <c r="H1111" s="18">
        <f t="shared" si="662"/>
        <v>13.347020000000001</v>
      </c>
      <c r="I1111" s="18">
        <f>+I1112</f>
        <v>0</v>
      </c>
      <c r="J1111" s="18">
        <f t="shared" ref="J1111:J1112" si="666">+J1112</f>
        <v>0</v>
      </c>
      <c r="K1111" s="18">
        <f>+K1112</f>
        <v>0</v>
      </c>
      <c r="L1111" s="18">
        <f>+L1112</f>
        <v>0</v>
      </c>
      <c r="M1111" s="18">
        <f t="shared" ref="M1111:M1112" si="667">+M1112</f>
        <v>0</v>
      </c>
      <c r="N1111" s="18">
        <f>+N1112</f>
        <v>0</v>
      </c>
      <c r="O1111" s="18">
        <f>+O1112</f>
        <v>0</v>
      </c>
    </row>
    <row r="1112" spans="1:15" ht="13.6" x14ac:dyDescent="0.25">
      <c r="A1112" s="40" t="s">
        <v>39</v>
      </c>
      <c r="B1112" s="27">
        <v>700</v>
      </c>
      <c r="C1112" s="37" t="s">
        <v>85</v>
      </c>
      <c r="D1112" s="37" t="s">
        <v>161</v>
      </c>
      <c r="E1112" s="45" t="s">
        <v>685</v>
      </c>
      <c r="F1112" s="92">
        <v>200</v>
      </c>
      <c r="G1112" s="29">
        <f t="shared" si="665"/>
        <v>13.347020000000001</v>
      </c>
      <c r="H1112" s="29">
        <f t="shared" si="662"/>
        <v>13.347020000000001</v>
      </c>
      <c r="I1112" s="29">
        <f t="shared" si="662"/>
        <v>0</v>
      </c>
      <c r="J1112" s="29">
        <f t="shared" si="666"/>
        <v>0</v>
      </c>
      <c r="K1112" s="29">
        <f t="shared" si="662"/>
        <v>0</v>
      </c>
      <c r="L1112" s="29">
        <f t="shared" si="662"/>
        <v>0</v>
      </c>
      <c r="M1112" s="29">
        <f t="shared" si="667"/>
        <v>0</v>
      </c>
      <c r="N1112" s="39">
        <f t="shared" si="662"/>
        <v>0</v>
      </c>
      <c r="O1112" s="39">
        <f t="shared" si="662"/>
        <v>0</v>
      </c>
    </row>
    <row r="1113" spans="1:15" ht="13.6" x14ac:dyDescent="0.25">
      <c r="A1113" s="40" t="s">
        <v>40</v>
      </c>
      <c r="B1113" s="27">
        <v>700</v>
      </c>
      <c r="C1113" s="37" t="s">
        <v>85</v>
      </c>
      <c r="D1113" s="37" t="s">
        <v>161</v>
      </c>
      <c r="E1113" s="45" t="s">
        <v>685</v>
      </c>
      <c r="F1113" s="92">
        <v>240</v>
      </c>
      <c r="G1113" s="29">
        <f>+H1113+I1113</f>
        <v>13.347020000000001</v>
      </c>
      <c r="H1113" s="29">
        <v>13.347020000000001</v>
      </c>
      <c r="I1113" s="29"/>
      <c r="J1113" s="29">
        <f>+K1113+L1113</f>
        <v>0</v>
      </c>
      <c r="K1113" s="29"/>
      <c r="L1113" s="29"/>
      <c r="M1113" s="29">
        <f>+N1113+O1113</f>
        <v>0</v>
      </c>
      <c r="N1113" s="11"/>
      <c r="O1113" s="11"/>
    </row>
    <row r="1114" spans="1:15" ht="31.25" hidden="1" x14ac:dyDescent="0.25">
      <c r="A1114" s="32" t="s">
        <v>539</v>
      </c>
      <c r="B1114" s="27">
        <v>700</v>
      </c>
      <c r="C1114" s="33" t="s">
        <v>85</v>
      </c>
      <c r="D1114" s="33" t="s">
        <v>161</v>
      </c>
      <c r="E1114" s="42" t="s">
        <v>578</v>
      </c>
      <c r="F1114" s="28"/>
      <c r="G1114" s="102">
        <f t="shared" ref="G1114:G1115" si="668">+G1115</f>
        <v>0</v>
      </c>
      <c r="H1114" s="102">
        <f t="shared" si="662"/>
        <v>0</v>
      </c>
      <c r="I1114" s="102">
        <f t="shared" si="662"/>
        <v>0</v>
      </c>
      <c r="J1114" s="102">
        <f t="shared" ref="J1114:J1115" si="669">+J1115</f>
        <v>0</v>
      </c>
      <c r="K1114" s="102">
        <f t="shared" si="662"/>
        <v>0</v>
      </c>
      <c r="L1114" s="102">
        <f t="shared" si="662"/>
        <v>0</v>
      </c>
      <c r="M1114" s="104">
        <f t="shared" ref="M1114:M1115" si="670">+M1115</f>
        <v>0</v>
      </c>
      <c r="N1114" s="103">
        <f t="shared" si="662"/>
        <v>0</v>
      </c>
      <c r="O1114" s="103">
        <f t="shared" si="662"/>
        <v>0</v>
      </c>
    </row>
    <row r="1115" spans="1:15" ht="27.2" hidden="1" x14ac:dyDescent="0.25">
      <c r="A1115" s="26" t="s">
        <v>553</v>
      </c>
      <c r="B1115" s="27">
        <v>700</v>
      </c>
      <c r="C1115" s="37" t="s">
        <v>85</v>
      </c>
      <c r="D1115" s="37" t="s">
        <v>161</v>
      </c>
      <c r="E1115" s="45" t="s">
        <v>578</v>
      </c>
      <c r="F1115" s="28">
        <v>600</v>
      </c>
      <c r="G1115" s="29">
        <f t="shared" si="668"/>
        <v>0</v>
      </c>
      <c r="H1115" s="29">
        <f t="shared" si="662"/>
        <v>0</v>
      </c>
      <c r="I1115" s="29">
        <f t="shared" si="662"/>
        <v>0</v>
      </c>
      <c r="J1115" s="29">
        <f t="shared" si="669"/>
        <v>0</v>
      </c>
      <c r="K1115" s="29">
        <f t="shared" si="662"/>
        <v>0</v>
      </c>
      <c r="L1115" s="29">
        <f t="shared" si="662"/>
        <v>0</v>
      </c>
      <c r="M1115" s="29">
        <f t="shared" si="670"/>
        <v>0</v>
      </c>
      <c r="N1115" s="39">
        <f t="shared" si="662"/>
        <v>0</v>
      </c>
      <c r="O1115" s="39">
        <f t="shared" si="662"/>
        <v>0</v>
      </c>
    </row>
    <row r="1116" spans="1:15" ht="13.6" hidden="1" x14ac:dyDescent="0.25">
      <c r="A1116" s="60" t="s">
        <v>554</v>
      </c>
      <c r="B1116" s="27">
        <v>700</v>
      </c>
      <c r="C1116" s="37" t="s">
        <v>85</v>
      </c>
      <c r="D1116" s="37" t="s">
        <v>161</v>
      </c>
      <c r="E1116" s="45" t="s">
        <v>578</v>
      </c>
      <c r="F1116" s="28">
        <v>610</v>
      </c>
      <c r="G1116" s="29">
        <f>+H1116+I1116</f>
        <v>0</v>
      </c>
      <c r="H1116" s="29"/>
      <c r="I1116" s="29"/>
      <c r="J1116" s="29">
        <f>+K1116+L1116</f>
        <v>0</v>
      </c>
      <c r="K1116" s="29"/>
      <c r="L1116" s="29"/>
      <c r="M1116" s="29">
        <f>+N1116+O1116</f>
        <v>0</v>
      </c>
      <c r="N1116" s="11"/>
      <c r="O1116" s="11"/>
    </row>
    <row r="1117" spans="1:15" ht="25.85" hidden="1" x14ac:dyDescent="0.2">
      <c r="A1117" s="35" t="s">
        <v>545</v>
      </c>
      <c r="B1117" s="10">
        <v>700</v>
      </c>
      <c r="C1117" s="33" t="s">
        <v>85</v>
      </c>
      <c r="D1117" s="33" t="s">
        <v>161</v>
      </c>
      <c r="E1117" s="42" t="s">
        <v>686</v>
      </c>
      <c r="F1117" s="31"/>
      <c r="G1117" s="102">
        <f t="shared" ref="G1117:G1118" si="671">+G1118</f>
        <v>0</v>
      </c>
      <c r="H1117" s="102">
        <f t="shared" si="662"/>
        <v>0</v>
      </c>
      <c r="I1117" s="102">
        <f t="shared" si="662"/>
        <v>0</v>
      </c>
      <c r="J1117" s="102">
        <f t="shared" ref="J1117:J1118" si="672">+J1118</f>
        <v>0</v>
      </c>
      <c r="K1117" s="102">
        <f t="shared" si="662"/>
        <v>0</v>
      </c>
      <c r="L1117" s="102">
        <f t="shared" si="662"/>
        <v>0</v>
      </c>
      <c r="M1117" s="104">
        <f t="shared" ref="M1117:M1118" si="673">+M1118</f>
        <v>0</v>
      </c>
      <c r="N1117" s="103">
        <f t="shared" si="662"/>
        <v>0</v>
      </c>
      <c r="O1117" s="103">
        <f t="shared" si="662"/>
        <v>0</v>
      </c>
    </row>
    <row r="1118" spans="1:15" ht="27.2" hidden="1" x14ac:dyDescent="0.25">
      <c r="A1118" s="26" t="s">
        <v>553</v>
      </c>
      <c r="B1118" s="27">
        <v>700</v>
      </c>
      <c r="C1118" s="37" t="s">
        <v>85</v>
      </c>
      <c r="D1118" s="37" t="s">
        <v>161</v>
      </c>
      <c r="E1118" s="45" t="s">
        <v>686</v>
      </c>
      <c r="F1118" s="28">
        <v>600</v>
      </c>
      <c r="G1118" s="29">
        <f t="shared" si="671"/>
        <v>0</v>
      </c>
      <c r="H1118" s="29">
        <f t="shared" si="662"/>
        <v>0</v>
      </c>
      <c r="I1118" s="29">
        <f t="shared" si="662"/>
        <v>0</v>
      </c>
      <c r="J1118" s="29">
        <f t="shared" si="672"/>
        <v>0</v>
      </c>
      <c r="K1118" s="29">
        <f t="shared" si="662"/>
        <v>0</v>
      </c>
      <c r="L1118" s="29">
        <f t="shared" si="662"/>
        <v>0</v>
      </c>
      <c r="M1118" s="29">
        <f t="shared" si="673"/>
        <v>0</v>
      </c>
      <c r="N1118" s="39">
        <f t="shared" si="662"/>
        <v>0</v>
      </c>
      <c r="O1118" s="39">
        <f t="shared" si="662"/>
        <v>0</v>
      </c>
    </row>
    <row r="1119" spans="1:15" ht="13.6" hidden="1" x14ac:dyDescent="0.25">
      <c r="A1119" s="60" t="s">
        <v>554</v>
      </c>
      <c r="B1119" s="27">
        <v>700</v>
      </c>
      <c r="C1119" s="37" t="s">
        <v>85</v>
      </c>
      <c r="D1119" s="37" t="s">
        <v>161</v>
      </c>
      <c r="E1119" s="45" t="s">
        <v>686</v>
      </c>
      <c r="F1119" s="28">
        <v>610</v>
      </c>
      <c r="G1119" s="29">
        <f>+H1119+I1119</f>
        <v>0</v>
      </c>
      <c r="H1119" s="29"/>
      <c r="I1119" s="29"/>
      <c r="J1119" s="29">
        <f>+K1119+L1119</f>
        <v>0</v>
      </c>
      <c r="K1119" s="29"/>
      <c r="L1119" s="29"/>
      <c r="M1119" s="29">
        <f>+N1119+O1119</f>
        <v>0</v>
      </c>
      <c r="N1119" s="11"/>
      <c r="O1119" s="11"/>
    </row>
    <row r="1120" spans="1:15" ht="46.9" x14ac:dyDescent="0.2">
      <c r="A1120" s="32" t="s">
        <v>687</v>
      </c>
      <c r="B1120" s="10">
        <v>700</v>
      </c>
      <c r="C1120" s="33" t="s">
        <v>85</v>
      </c>
      <c r="D1120" s="33" t="s">
        <v>161</v>
      </c>
      <c r="E1120" s="42" t="s">
        <v>688</v>
      </c>
      <c r="F1120" s="31"/>
      <c r="G1120" s="18">
        <f>+G1121+G1123</f>
        <v>46132.956879999998</v>
      </c>
      <c r="H1120" s="18">
        <f t="shared" ref="H1120:I1120" si="674">+H1121+H1123</f>
        <v>1199.45688</v>
      </c>
      <c r="I1120" s="18">
        <f t="shared" si="674"/>
        <v>44933.5</v>
      </c>
      <c r="J1120" s="18">
        <f>+J1121+J1123</f>
        <v>47658.11088</v>
      </c>
      <c r="K1120" s="18">
        <f t="shared" ref="K1120:L1120" si="675">+K1121+K1123</f>
        <v>1239.11088</v>
      </c>
      <c r="L1120" s="18">
        <f t="shared" si="675"/>
        <v>46419</v>
      </c>
      <c r="M1120" s="18">
        <f>+M1121+M1123</f>
        <v>49563.244350000001</v>
      </c>
      <c r="N1120" s="25">
        <f t="shared" ref="N1120:O1120" si="676">+N1121+N1123</f>
        <v>1288.64435</v>
      </c>
      <c r="O1120" s="25">
        <f t="shared" si="676"/>
        <v>48274.600000000006</v>
      </c>
    </row>
    <row r="1121" spans="1:15" ht="13.6" x14ac:dyDescent="0.25">
      <c r="A1121" s="40" t="s">
        <v>39</v>
      </c>
      <c r="B1121" s="27">
        <v>700</v>
      </c>
      <c r="C1121" s="37" t="s">
        <v>85</v>
      </c>
      <c r="D1121" s="37" t="s">
        <v>161</v>
      </c>
      <c r="E1121" s="45" t="s">
        <v>688</v>
      </c>
      <c r="F1121" s="28">
        <v>200</v>
      </c>
      <c r="G1121" s="29">
        <f t="shared" ref="G1121:O1121" si="677">+G1122</f>
        <v>10952.95688</v>
      </c>
      <c r="H1121" s="29">
        <f t="shared" si="677"/>
        <v>284.77688000000001</v>
      </c>
      <c r="I1121" s="29">
        <f t="shared" si="677"/>
        <v>10668.18</v>
      </c>
      <c r="J1121" s="29">
        <f t="shared" si="677"/>
        <v>11388.11088</v>
      </c>
      <c r="K1121" s="29">
        <f t="shared" si="677"/>
        <v>296.09088000000003</v>
      </c>
      <c r="L1121" s="29">
        <f t="shared" si="677"/>
        <v>11092.02</v>
      </c>
      <c r="M1121" s="29">
        <f t="shared" si="677"/>
        <v>13293.244350000001</v>
      </c>
      <c r="N1121" s="11">
        <f t="shared" si="677"/>
        <v>345.62434999999999</v>
      </c>
      <c r="O1121" s="11">
        <f t="shared" si="677"/>
        <v>12947.62</v>
      </c>
    </row>
    <row r="1122" spans="1:15" ht="13.6" x14ac:dyDescent="0.25">
      <c r="A1122" s="40" t="s">
        <v>40</v>
      </c>
      <c r="B1122" s="27">
        <v>700</v>
      </c>
      <c r="C1122" s="37" t="s">
        <v>85</v>
      </c>
      <c r="D1122" s="37" t="s">
        <v>161</v>
      </c>
      <c r="E1122" s="45" t="s">
        <v>688</v>
      </c>
      <c r="F1122" s="28">
        <v>240</v>
      </c>
      <c r="G1122" s="29">
        <f>+H1122+I1122</f>
        <v>10952.95688</v>
      </c>
      <c r="H1122" s="100">
        <v>284.77688000000001</v>
      </c>
      <c r="I1122" s="29">
        <v>10668.18</v>
      </c>
      <c r="J1122" s="29">
        <f>+K1122+L1122</f>
        <v>11388.11088</v>
      </c>
      <c r="K1122" s="100">
        <v>296.09088000000003</v>
      </c>
      <c r="L1122" s="29">
        <v>11092.02</v>
      </c>
      <c r="M1122" s="29">
        <f>+N1122+O1122</f>
        <v>13293.244350000001</v>
      </c>
      <c r="N1122" s="101">
        <v>345.62434999999999</v>
      </c>
      <c r="O1122" s="11">
        <v>12947.62</v>
      </c>
    </row>
    <row r="1123" spans="1:15" ht="27.2" x14ac:dyDescent="0.25">
      <c r="A1123" s="26" t="s">
        <v>553</v>
      </c>
      <c r="B1123" s="27">
        <v>700</v>
      </c>
      <c r="C1123" s="37" t="s">
        <v>85</v>
      </c>
      <c r="D1123" s="37" t="s">
        <v>161</v>
      </c>
      <c r="E1123" s="45" t="s">
        <v>688</v>
      </c>
      <c r="F1123" s="28">
        <v>600</v>
      </c>
      <c r="G1123" s="29">
        <f t="shared" ref="G1123:O1123" si="678">+G1124</f>
        <v>35180</v>
      </c>
      <c r="H1123" s="29">
        <f t="shared" si="678"/>
        <v>914.68</v>
      </c>
      <c r="I1123" s="29">
        <f t="shared" si="678"/>
        <v>34265.32</v>
      </c>
      <c r="J1123" s="29">
        <f t="shared" si="678"/>
        <v>36270</v>
      </c>
      <c r="K1123" s="29">
        <f t="shared" si="678"/>
        <v>943.02</v>
      </c>
      <c r="L1123" s="29">
        <f t="shared" si="678"/>
        <v>35326.980000000003</v>
      </c>
      <c r="M1123" s="29">
        <f t="shared" si="678"/>
        <v>36270</v>
      </c>
      <c r="N1123" s="11">
        <f t="shared" si="678"/>
        <v>943.02</v>
      </c>
      <c r="O1123" s="11">
        <f t="shared" si="678"/>
        <v>35326.980000000003</v>
      </c>
    </row>
    <row r="1124" spans="1:15" ht="13.6" x14ac:dyDescent="0.25">
      <c r="A1124" s="60" t="s">
        <v>554</v>
      </c>
      <c r="B1124" s="27">
        <v>700</v>
      </c>
      <c r="C1124" s="37" t="s">
        <v>85</v>
      </c>
      <c r="D1124" s="37" t="s">
        <v>161</v>
      </c>
      <c r="E1124" s="45" t="s">
        <v>688</v>
      </c>
      <c r="F1124" s="28">
        <v>610</v>
      </c>
      <c r="G1124" s="29">
        <f>+H1124+I1124</f>
        <v>35180</v>
      </c>
      <c r="H1124" s="29">
        <v>914.68</v>
      </c>
      <c r="I1124" s="29">
        <v>34265.32</v>
      </c>
      <c r="J1124" s="29">
        <f>+K1124+L1124</f>
        <v>36270</v>
      </c>
      <c r="K1124" s="29">
        <v>943.02</v>
      </c>
      <c r="L1124" s="29">
        <v>35326.980000000003</v>
      </c>
      <c r="M1124" s="29">
        <f>+N1124+O1124</f>
        <v>36270</v>
      </c>
      <c r="N1124" s="11">
        <v>943.02</v>
      </c>
      <c r="O1124" s="11">
        <v>35326.980000000003</v>
      </c>
    </row>
    <row r="1125" spans="1:15" ht="25.85" hidden="1" x14ac:dyDescent="0.2">
      <c r="A1125" s="22" t="s">
        <v>539</v>
      </c>
      <c r="B1125" s="10">
        <v>700</v>
      </c>
      <c r="C1125" s="33" t="s">
        <v>85</v>
      </c>
      <c r="D1125" s="33" t="s">
        <v>161</v>
      </c>
      <c r="E1125" s="58" t="s">
        <v>689</v>
      </c>
      <c r="F1125" s="31"/>
      <c r="G1125" s="18">
        <f>+G1126+G1128</f>
        <v>0</v>
      </c>
      <c r="H1125" s="18">
        <f t="shared" ref="H1125:I1125" si="679">+H1126+H1128</f>
        <v>0</v>
      </c>
      <c r="I1125" s="18">
        <f t="shared" si="679"/>
        <v>0</v>
      </c>
      <c r="J1125" s="18">
        <f>+J1126+J1128</f>
        <v>0</v>
      </c>
      <c r="K1125" s="18">
        <f t="shared" ref="K1125:L1125" si="680">+K1126+K1128</f>
        <v>0</v>
      </c>
      <c r="L1125" s="18">
        <f t="shared" si="680"/>
        <v>0</v>
      </c>
      <c r="M1125" s="18">
        <f>+M1126+M1128</f>
        <v>0</v>
      </c>
      <c r="N1125" s="25">
        <f t="shared" ref="N1125:O1125" si="681">+N1126+N1128</f>
        <v>0</v>
      </c>
      <c r="O1125" s="25">
        <f t="shared" si="681"/>
        <v>0</v>
      </c>
    </row>
    <row r="1126" spans="1:15" ht="13.6" hidden="1" x14ac:dyDescent="0.25">
      <c r="A1126" s="40" t="s">
        <v>39</v>
      </c>
      <c r="B1126" s="27">
        <v>700</v>
      </c>
      <c r="C1126" s="37" t="s">
        <v>85</v>
      </c>
      <c r="D1126" s="37" t="s">
        <v>161</v>
      </c>
      <c r="E1126" s="57" t="s">
        <v>689</v>
      </c>
      <c r="F1126" s="92">
        <v>200</v>
      </c>
      <c r="G1126" s="29">
        <f>+G1127</f>
        <v>0</v>
      </c>
      <c r="H1126" s="29">
        <f t="shared" ref="H1126:O1128" si="682">+H1127</f>
        <v>0</v>
      </c>
      <c r="I1126" s="29">
        <f t="shared" si="682"/>
        <v>0</v>
      </c>
      <c r="J1126" s="29">
        <f>+J1127</f>
        <v>0</v>
      </c>
      <c r="K1126" s="29">
        <f t="shared" si="682"/>
        <v>0</v>
      </c>
      <c r="L1126" s="29">
        <f t="shared" si="682"/>
        <v>0</v>
      </c>
      <c r="M1126" s="29">
        <f>+M1127</f>
        <v>0</v>
      </c>
      <c r="N1126" s="39">
        <f t="shared" si="682"/>
        <v>0</v>
      </c>
      <c r="O1126" s="39">
        <f t="shared" si="682"/>
        <v>0</v>
      </c>
    </row>
    <row r="1127" spans="1:15" ht="13.6" hidden="1" x14ac:dyDescent="0.25">
      <c r="A1127" s="40" t="s">
        <v>40</v>
      </c>
      <c r="B1127" s="27">
        <v>700</v>
      </c>
      <c r="C1127" s="37" t="s">
        <v>85</v>
      </c>
      <c r="D1127" s="37" t="s">
        <v>161</v>
      </c>
      <c r="E1127" s="57" t="s">
        <v>689</v>
      </c>
      <c r="F1127" s="92">
        <v>240</v>
      </c>
      <c r="G1127" s="29">
        <f>+H1127+I1127</f>
        <v>0</v>
      </c>
      <c r="H1127" s="29"/>
      <c r="I1127" s="29"/>
      <c r="J1127" s="29">
        <f>+K1127+L1127</f>
        <v>0</v>
      </c>
      <c r="K1127" s="29"/>
      <c r="L1127" s="29"/>
      <c r="M1127" s="29">
        <f>+N1127+O1127</f>
        <v>0</v>
      </c>
      <c r="N1127" s="11"/>
      <c r="O1127" s="11"/>
    </row>
    <row r="1128" spans="1:15" ht="27.2" hidden="1" x14ac:dyDescent="0.25">
      <c r="A1128" s="26" t="s">
        <v>553</v>
      </c>
      <c r="B1128" s="27">
        <v>700</v>
      </c>
      <c r="C1128" s="37" t="s">
        <v>85</v>
      </c>
      <c r="D1128" s="37" t="s">
        <v>161</v>
      </c>
      <c r="E1128" s="57" t="s">
        <v>689</v>
      </c>
      <c r="F1128" s="92">
        <v>600</v>
      </c>
      <c r="G1128" s="29">
        <f>+G1129</f>
        <v>0</v>
      </c>
      <c r="H1128" s="29">
        <f t="shared" si="682"/>
        <v>0</v>
      </c>
      <c r="I1128" s="29">
        <f t="shared" si="682"/>
        <v>0</v>
      </c>
      <c r="J1128" s="29">
        <f>+J1129</f>
        <v>0</v>
      </c>
      <c r="K1128" s="29">
        <f t="shared" si="682"/>
        <v>0</v>
      </c>
      <c r="L1128" s="29">
        <f t="shared" si="682"/>
        <v>0</v>
      </c>
      <c r="M1128" s="29">
        <f>+M1129</f>
        <v>0</v>
      </c>
      <c r="N1128" s="39">
        <f t="shared" si="682"/>
        <v>0</v>
      </c>
      <c r="O1128" s="39">
        <f t="shared" si="682"/>
        <v>0</v>
      </c>
    </row>
    <row r="1129" spans="1:15" ht="13.6" hidden="1" x14ac:dyDescent="0.25">
      <c r="A1129" s="60" t="s">
        <v>554</v>
      </c>
      <c r="B1129" s="27">
        <v>700</v>
      </c>
      <c r="C1129" s="37" t="s">
        <v>85</v>
      </c>
      <c r="D1129" s="37" t="s">
        <v>161</v>
      </c>
      <c r="E1129" s="57" t="s">
        <v>689</v>
      </c>
      <c r="F1129" s="92">
        <v>610</v>
      </c>
      <c r="G1129" s="29">
        <f>+H1129+I1129</f>
        <v>0</v>
      </c>
      <c r="H1129" s="29"/>
      <c r="I1129" s="29"/>
      <c r="J1129" s="29">
        <f>+K1129+L1129</f>
        <v>0</v>
      </c>
      <c r="K1129" s="29"/>
      <c r="L1129" s="29"/>
      <c r="M1129" s="29">
        <f>+N1129+O1129</f>
        <v>0</v>
      </c>
      <c r="N1129" s="11"/>
      <c r="O1129" s="11"/>
    </row>
    <row r="1130" spans="1:15" hidden="1" x14ac:dyDescent="0.2">
      <c r="A1130" s="35"/>
      <c r="B1130" s="10">
        <v>700</v>
      </c>
      <c r="C1130" s="33" t="s">
        <v>85</v>
      </c>
      <c r="D1130" s="33" t="s">
        <v>161</v>
      </c>
      <c r="E1130" s="42"/>
      <c r="F1130" s="31"/>
      <c r="G1130" s="18">
        <f t="shared" ref="G1130:O1131" si="683">+G1131</f>
        <v>0</v>
      </c>
      <c r="H1130" s="18">
        <f t="shared" si="683"/>
        <v>0</v>
      </c>
      <c r="I1130" s="18">
        <f t="shared" si="683"/>
        <v>0</v>
      </c>
      <c r="J1130" s="18">
        <f t="shared" si="683"/>
        <v>0</v>
      </c>
      <c r="K1130" s="18">
        <f t="shared" si="683"/>
        <v>0</v>
      </c>
      <c r="L1130" s="18">
        <f t="shared" si="683"/>
        <v>0</v>
      </c>
      <c r="M1130" s="18">
        <f t="shared" si="683"/>
        <v>0</v>
      </c>
      <c r="N1130" s="25">
        <f t="shared" si="683"/>
        <v>0</v>
      </c>
      <c r="O1130" s="25">
        <f t="shared" si="683"/>
        <v>0</v>
      </c>
    </row>
    <row r="1131" spans="1:15" ht="13.6" hidden="1" x14ac:dyDescent="0.25">
      <c r="A1131" s="40"/>
      <c r="B1131" s="27">
        <v>700</v>
      </c>
      <c r="C1131" s="37" t="s">
        <v>85</v>
      </c>
      <c r="D1131" s="37" t="s">
        <v>161</v>
      </c>
      <c r="E1131" s="45"/>
      <c r="F1131" s="38">
        <v>200</v>
      </c>
      <c r="G1131" s="29">
        <f t="shared" si="683"/>
        <v>0</v>
      </c>
      <c r="H1131" s="29">
        <f t="shared" si="683"/>
        <v>0</v>
      </c>
      <c r="I1131" s="29">
        <f t="shared" si="683"/>
        <v>0</v>
      </c>
      <c r="J1131" s="29">
        <f t="shared" si="683"/>
        <v>0</v>
      </c>
      <c r="K1131" s="29">
        <f t="shared" si="683"/>
        <v>0</v>
      </c>
      <c r="L1131" s="29">
        <f t="shared" si="683"/>
        <v>0</v>
      </c>
      <c r="M1131" s="29">
        <f t="shared" si="683"/>
        <v>0</v>
      </c>
      <c r="N1131" s="39">
        <f t="shared" si="683"/>
        <v>0</v>
      </c>
      <c r="O1131" s="39">
        <f t="shared" si="683"/>
        <v>0</v>
      </c>
    </row>
    <row r="1132" spans="1:15" ht="13.6" hidden="1" x14ac:dyDescent="0.25">
      <c r="A1132" s="40"/>
      <c r="B1132" s="27">
        <v>700</v>
      </c>
      <c r="C1132" s="37" t="s">
        <v>85</v>
      </c>
      <c r="D1132" s="37" t="s">
        <v>161</v>
      </c>
      <c r="E1132" s="45"/>
      <c r="F1132" s="38">
        <v>240</v>
      </c>
      <c r="G1132" s="29">
        <f>+H1132+I1132</f>
        <v>0</v>
      </c>
      <c r="H1132" s="29"/>
      <c r="I1132" s="29"/>
      <c r="J1132" s="29">
        <f>+K1132+L1132</f>
        <v>0</v>
      </c>
      <c r="K1132" s="29"/>
      <c r="L1132" s="29"/>
      <c r="M1132" s="29">
        <f>+N1132+O1132</f>
        <v>0</v>
      </c>
      <c r="N1132" s="11"/>
      <c r="O1132" s="11"/>
    </row>
    <row r="1133" spans="1:15" ht="15.65" hidden="1" x14ac:dyDescent="0.25">
      <c r="A1133" s="87" t="s">
        <v>543</v>
      </c>
      <c r="B1133" s="10">
        <v>700</v>
      </c>
      <c r="C1133" s="33" t="s">
        <v>85</v>
      </c>
      <c r="D1133" s="33" t="s">
        <v>161</v>
      </c>
      <c r="E1133" s="9" t="s">
        <v>684</v>
      </c>
      <c r="F1133" s="88"/>
      <c r="G1133" s="18">
        <f t="shared" ref="G1133:O1134" si="684">+G1134</f>
        <v>0</v>
      </c>
      <c r="H1133" s="18">
        <f t="shared" si="684"/>
        <v>0</v>
      </c>
      <c r="I1133" s="18">
        <f t="shared" si="684"/>
        <v>0</v>
      </c>
      <c r="J1133" s="18">
        <f t="shared" si="684"/>
        <v>0</v>
      </c>
      <c r="K1133" s="18">
        <f t="shared" si="684"/>
        <v>0</v>
      </c>
      <c r="L1133" s="18">
        <f t="shared" si="684"/>
        <v>0</v>
      </c>
      <c r="M1133" s="18">
        <f t="shared" si="684"/>
        <v>0</v>
      </c>
      <c r="N1133" s="9">
        <f t="shared" si="684"/>
        <v>0</v>
      </c>
      <c r="O1133" s="9">
        <f t="shared" si="684"/>
        <v>0</v>
      </c>
    </row>
    <row r="1134" spans="1:15" ht="13.6" hidden="1" x14ac:dyDescent="0.25">
      <c r="A1134" s="40" t="s">
        <v>39</v>
      </c>
      <c r="B1134" s="27">
        <v>700</v>
      </c>
      <c r="C1134" s="37" t="s">
        <v>85</v>
      </c>
      <c r="D1134" s="37" t="s">
        <v>161</v>
      </c>
      <c r="E1134" s="11" t="s">
        <v>684</v>
      </c>
      <c r="F1134" s="38">
        <v>200</v>
      </c>
      <c r="G1134" s="29">
        <f t="shared" si="684"/>
        <v>0</v>
      </c>
      <c r="H1134" s="29">
        <f t="shared" si="684"/>
        <v>0</v>
      </c>
      <c r="I1134" s="29">
        <f t="shared" si="684"/>
        <v>0</v>
      </c>
      <c r="J1134" s="29">
        <f t="shared" si="684"/>
        <v>0</v>
      </c>
      <c r="K1134" s="29">
        <f t="shared" si="684"/>
        <v>0</v>
      </c>
      <c r="L1134" s="29">
        <f t="shared" si="684"/>
        <v>0</v>
      </c>
      <c r="M1134" s="29">
        <f t="shared" si="684"/>
        <v>0</v>
      </c>
      <c r="N1134" s="11">
        <f t="shared" si="684"/>
        <v>0</v>
      </c>
      <c r="O1134" s="11">
        <f t="shared" si="684"/>
        <v>0</v>
      </c>
    </row>
    <row r="1135" spans="1:15" ht="13.6" hidden="1" x14ac:dyDescent="0.25">
      <c r="A1135" s="40" t="s">
        <v>40</v>
      </c>
      <c r="B1135" s="27">
        <v>700</v>
      </c>
      <c r="C1135" s="37" t="s">
        <v>85</v>
      </c>
      <c r="D1135" s="37" t="s">
        <v>161</v>
      </c>
      <c r="E1135" s="11" t="s">
        <v>684</v>
      </c>
      <c r="F1135" s="38">
        <v>240</v>
      </c>
      <c r="G1135" s="29">
        <f>+H1135+I1135</f>
        <v>0</v>
      </c>
      <c r="H1135" s="29"/>
      <c r="I1135" s="29"/>
      <c r="J1135" s="29">
        <f>+K1135+L1135</f>
        <v>0</v>
      </c>
      <c r="K1135" s="29"/>
      <c r="L1135" s="29"/>
      <c r="M1135" s="29">
        <f>+N1135+O1135</f>
        <v>0</v>
      </c>
      <c r="N1135" s="11"/>
      <c r="O1135" s="11"/>
    </row>
    <row r="1136" spans="1:15" ht="77.45" hidden="1" x14ac:dyDescent="0.2">
      <c r="A1136" s="22" t="s">
        <v>572</v>
      </c>
      <c r="B1136" s="10">
        <v>700</v>
      </c>
      <c r="C1136" s="33" t="s">
        <v>85</v>
      </c>
      <c r="D1136" s="33" t="s">
        <v>161</v>
      </c>
      <c r="E1136" s="42" t="s">
        <v>573</v>
      </c>
      <c r="F1136" s="31"/>
      <c r="G1136" s="18">
        <f t="shared" ref="G1136:O1137" si="685">+G1137</f>
        <v>0</v>
      </c>
      <c r="H1136" s="18">
        <f t="shared" si="685"/>
        <v>0</v>
      </c>
      <c r="I1136" s="18">
        <f t="shared" si="685"/>
        <v>0</v>
      </c>
      <c r="J1136" s="18">
        <f t="shared" si="685"/>
        <v>0</v>
      </c>
      <c r="K1136" s="18">
        <f t="shared" si="685"/>
        <v>0</v>
      </c>
      <c r="L1136" s="18">
        <f t="shared" si="685"/>
        <v>0</v>
      </c>
      <c r="M1136" s="18">
        <f t="shared" si="685"/>
        <v>0</v>
      </c>
      <c r="N1136" s="9">
        <f t="shared" si="685"/>
        <v>0</v>
      </c>
      <c r="O1136" s="9">
        <f t="shared" si="685"/>
        <v>0</v>
      </c>
    </row>
    <row r="1137" spans="1:15" ht="13.6" hidden="1" x14ac:dyDescent="0.25">
      <c r="A1137" s="40" t="s">
        <v>39</v>
      </c>
      <c r="B1137" s="10">
        <v>700</v>
      </c>
      <c r="C1137" s="37" t="s">
        <v>85</v>
      </c>
      <c r="D1137" s="37" t="s">
        <v>161</v>
      </c>
      <c r="E1137" s="45" t="s">
        <v>573</v>
      </c>
      <c r="F1137" s="38">
        <v>200</v>
      </c>
      <c r="G1137" s="29">
        <f t="shared" si="685"/>
        <v>0</v>
      </c>
      <c r="H1137" s="29">
        <f t="shared" si="685"/>
        <v>0</v>
      </c>
      <c r="I1137" s="29">
        <f t="shared" si="685"/>
        <v>0</v>
      </c>
      <c r="J1137" s="29">
        <f t="shared" si="685"/>
        <v>0</v>
      </c>
      <c r="K1137" s="29">
        <f t="shared" si="685"/>
        <v>0</v>
      </c>
      <c r="L1137" s="29">
        <f t="shared" si="685"/>
        <v>0</v>
      </c>
      <c r="M1137" s="29">
        <f t="shared" si="685"/>
        <v>0</v>
      </c>
      <c r="N1137" s="11">
        <f t="shared" si="685"/>
        <v>0</v>
      </c>
      <c r="O1137" s="11">
        <f t="shared" si="685"/>
        <v>0</v>
      </c>
    </row>
    <row r="1138" spans="1:15" ht="13.6" hidden="1" x14ac:dyDescent="0.25">
      <c r="A1138" s="40" t="s">
        <v>40</v>
      </c>
      <c r="B1138" s="10">
        <v>700</v>
      </c>
      <c r="C1138" s="37" t="s">
        <v>85</v>
      </c>
      <c r="D1138" s="37" t="s">
        <v>161</v>
      </c>
      <c r="E1138" s="45" t="s">
        <v>573</v>
      </c>
      <c r="F1138" s="38">
        <v>240</v>
      </c>
      <c r="G1138" s="29">
        <f>+H1138+I1138</f>
        <v>0</v>
      </c>
      <c r="H1138" s="29"/>
      <c r="I1138" s="29"/>
      <c r="J1138" s="29">
        <f>+K1138+L1138</f>
        <v>0</v>
      </c>
      <c r="K1138" s="29"/>
      <c r="L1138" s="29"/>
      <c r="M1138" s="29">
        <f>+N1138+O1138</f>
        <v>0</v>
      </c>
      <c r="N1138" s="11"/>
      <c r="O1138" s="11"/>
    </row>
    <row r="1139" spans="1:15" hidden="1" x14ac:dyDescent="0.2">
      <c r="A1139" s="35" t="s">
        <v>690</v>
      </c>
      <c r="B1139" s="10">
        <v>700</v>
      </c>
      <c r="C1139" s="33" t="s">
        <v>85</v>
      </c>
      <c r="D1139" s="33" t="s">
        <v>161</v>
      </c>
      <c r="E1139" s="42" t="s">
        <v>691</v>
      </c>
      <c r="F1139" s="91"/>
      <c r="G1139" s="18">
        <f>+G1140+G1142</f>
        <v>0</v>
      </c>
      <c r="H1139" s="18">
        <f t="shared" ref="H1139:O1139" si="686">+H1140+H1142</f>
        <v>0</v>
      </c>
      <c r="I1139" s="18">
        <f t="shared" si="686"/>
        <v>0</v>
      </c>
      <c r="J1139" s="18">
        <f t="shared" si="686"/>
        <v>0</v>
      </c>
      <c r="K1139" s="18">
        <f t="shared" si="686"/>
        <v>0</v>
      </c>
      <c r="L1139" s="18">
        <f t="shared" si="686"/>
        <v>0</v>
      </c>
      <c r="M1139" s="18">
        <f t="shared" si="686"/>
        <v>0</v>
      </c>
      <c r="N1139" s="25">
        <f t="shared" si="686"/>
        <v>0</v>
      </c>
      <c r="O1139" s="25">
        <f t="shared" si="686"/>
        <v>0</v>
      </c>
    </row>
    <row r="1140" spans="1:15" ht="13.6" hidden="1" x14ac:dyDescent="0.25">
      <c r="A1140" s="40" t="s">
        <v>39</v>
      </c>
      <c r="B1140" s="27">
        <v>700</v>
      </c>
      <c r="C1140" s="37" t="s">
        <v>85</v>
      </c>
      <c r="D1140" s="37" t="s">
        <v>161</v>
      </c>
      <c r="E1140" s="45" t="s">
        <v>691</v>
      </c>
      <c r="F1140" s="92">
        <v>200</v>
      </c>
      <c r="G1140" s="29">
        <f t="shared" ref="G1140:O1142" si="687">+G1141</f>
        <v>0</v>
      </c>
      <c r="H1140" s="29">
        <f t="shared" si="687"/>
        <v>0</v>
      </c>
      <c r="I1140" s="29">
        <f t="shared" si="687"/>
        <v>0</v>
      </c>
      <c r="J1140" s="29">
        <f t="shared" si="687"/>
        <v>0</v>
      </c>
      <c r="K1140" s="29">
        <f t="shared" si="687"/>
        <v>0</v>
      </c>
      <c r="L1140" s="29">
        <f t="shared" si="687"/>
        <v>0</v>
      </c>
      <c r="M1140" s="29">
        <f t="shared" si="687"/>
        <v>0</v>
      </c>
      <c r="N1140" s="11">
        <f t="shared" si="687"/>
        <v>0</v>
      </c>
      <c r="O1140" s="11">
        <f t="shared" si="687"/>
        <v>0</v>
      </c>
    </row>
    <row r="1141" spans="1:15" ht="13.6" hidden="1" x14ac:dyDescent="0.25">
      <c r="A1141" s="40" t="s">
        <v>40</v>
      </c>
      <c r="B1141" s="27">
        <v>700</v>
      </c>
      <c r="C1141" s="37" t="s">
        <v>85</v>
      </c>
      <c r="D1141" s="37" t="s">
        <v>161</v>
      </c>
      <c r="E1141" s="45" t="s">
        <v>691</v>
      </c>
      <c r="F1141" s="92">
        <v>240</v>
      </c>
      <c r="G1141" s="29">
        <f>+H1141+I1141</f>
        <v>0</v>
      </c>
      <c r="H1141" s="29"/>
      <c r="I1141" s="29"/>
      <c r="J1141" s="29">
        <f>+K1141+L1141</f>
        <v>0</v>
      </c>
      <c r="K1141" s="29"/>
      <c r="L1141" s="29"/>
      <c r="M1141" s="29">
        <f>+N1141+O1141</f>
        <v>0</v>
      </c>
      <c r="N1141" s="11"/>
      <c r="O1141" s="11"/>
    </row>
    <row r="1142" spans="1:15" ht="27.2" hidden="1" x14ac:dyDescent="0.25">
      <c r="A1142" s="26" t="s">
        <v>553</v>
      </c>
      <c r="B1142" s="27">
        <v>700</v>
      </c>
      <c r="C1142" s="37" t="s">
        <v>85</v>
      </c>
      <c r="D1142" s="37" t="s">
        <v>161</v>
      </c>
      <c r="E1142" s="45" t="s">
        <v>691</v>
      </c>
      <c r="F1142" s="28">
        <v>600</v>
      </c>
      <c r="G1142" s="29">
        <f t="shared" si="687"/>
        <v>0</v>
      </c>
      <c r="H1142" s="29">
        <f t="shared" si="687"/>
        <v>0</v>
      </c>
      <c r="I1142" s="29">
        <f t="shared" si="687"/>
        <v>0</v>
      </c>
      <c r="J1142" s="29">
        <f t="shared" si="687"/>
        <v>0</v>
      </c>
      <c r="K1142" s="29">
        <f t="shared" si="687"/>
        <v>0</v>
      </c>
      <c r="L1142" s="29">
        <f t="shared" si="687"/>
        <v>0</v>
      </c>
      <c r="M1142" s="29">
        <f t="shared" si="687"/>
        <v>0</v>
      </c>
      <c r="N1142" s="11">
        <f t="shared" si="687"/>
        <v>0</v>
      </c>
      <c r="O1142" s="11">
        <f t="shared" si="687"/>
        <v>0</v>
      </c>
    </row>
    <row r="1143" spans="1:15" ht="13.6" hidden="1" x14ac:dyDescent="0.25">
      <c r="A1143" s="60" t="s">
        <v>554</v>
      </c>
      <c r="B1143" s="27">
        <v>700</v>
      </c>
      <c r="C1143" s="37" t="s">
        <v>85</v>
      </c>
      <c r="D1143" s="37" t="s">
        <v>161</v>
      </c>
      <c r="E1143" s="45" t="s">
        <v>691</v>
      </c>
      <c r="F1143" s="28">
        <v>610</v>
      </c>
      <c r="G1143" s="29">
        <f>+H1143+I1143</f>
        <v>0</v>
      </c>
      <c r="H1143" s="29"/>
      <c r="I1143" s="29">
        <v>0</v>
      </c>
      <c r="J1143" s="29">
        <f>+K1143+L1143</f>
        <v>0</v>
      </c>
      <c r="K1143" s="29"/>
      <c r="L1143" s="29"/>
      <c r="M1143" s="29">
        <f>+N1143+O1143</f>
        <v>0</v>
      </c>
      <c r="N1143" s="11"/>
      <c r="O1143" s="11"/>
    </row>
    <row r="1144" spans="1:15" x14ac:dyDescent="0.2">
      <c r="A1144" s="22" t="s">
        <v>692</v>
      </c>
      <c r="B1144" s="10">
        <v>700</v>
      </c>
      <c r="C1144" s="33" t="s">
        <v>85</v>
      </c>
      <c r="D1144" s="33" t="s">
        <v>161</v>
      </c>
      <c r="E1144" s="93" t="s">
        <v>693</v>
      </c>
      <c r="F1144" s="91"/>
      <c r="G1144" s="18">
        <f t="shared" ref="G1144:H1144" si="688">G1145+G1150+G1155+G1160+G1165</f>
        <v>112386.9</v>
      </c>
      <c r="H1144" s="18">
        <f t="shared" si="688"/>
        <v>0</v>
      </c>
      <c r="I1144" s="18">
        <f>I1145+I1150+I1155+I1160+I1165</f>
        <v>112386.9</v>
      </c>
      <c r="J1144" s="18">
        <f t="shared" ref="J1144:O1144" si="689">J1145+J1150+J1155+J1160+J1165</f>
        <v>112386.9</v>
      </c>
      <c r="K1144" s="18">
        <f t="shared" si="689"/>
        <v>0</v>
      </c>
      <c r="L1144" s="18">
        <f t="shared" si="689"/>
        <v>112386.9</v>
      </c>
      <c r="M1144" s="18">
        <f t="shared" si="689"/>
        <v>112386.9</v>
      </c>
      <c r="N1144" s="18">
        <f t="shared" si="689"/>
        <v>0</v>
      </c>
      <c r="O1144" s="18">
        <f t="shared" si="689"/>
        <v>112386.9</v>
      </c>
    </row>
    <row r="1145" spans="1:15" ht="32.6" x14ac:dyDescent="0.2">
      <c r="A1145" s="105" t="s">
        <v>694</v>
      </c>
      <c r="B1145" s="10">
        <v>700</v>
      </c>
      <c r="C1145" s="33" t="s">
        <v>85</v>
      </c>
      <c r="D1145" s="33" t="s">
        <v>161</v>
      </c>
      <c r="E1145" s="93" t="s">
        <v>695</v>
      </c>
      <c r="F1145" s="91"/>
      <c r="G1145" s="18">
        <f>+G1146+G1148</f>
        <v>3937.2000000000003</v>
      </c>
      <c r="H1145" s="18">
        <f t="shared" ref="H1145:O1145" si="690">+H1146+H1148</f>
        <v>0</v>
      </c>
      <c r="I1145" s="18">
        <f t="shared" si="690"/>
        <v>3937.2000000000003</v>
      </c>
      <c r="J1145" s="18">
        <f t="shared" si="690"/>
        <v>3937.2000000000003</v>
      </c>
      <c r="K1145" s="18">
        <f t="shared" si="690"/>
        <v>0</v>
      </c>
      <c r="L1145" s="18">
        <f t="shared" si="690"/>
        <v>3937.2000000000003</v>
      </c>
      <c r="M1145" s="18">
        <f t="shared" si="690"/>
        <v>3937.2000000000003</v>
      </c>
      <c r="N1145" s="25">
        <f t="shared" si="690"/>
        <v>0</v>
      </c>
      <c r="O1145" s="25">
        <f t="shared" si="690"/>
        <v>3937.2000000000003</v>
      </c>
    </row>
    <row r="1146" spans="1:15" ht="40.75" x14ac:dyDescent="0.25">
      <c r="A1146" s="40" t="s">
        <v>28</v>
      </c>
      <c r="B1146" s="10">
        <v>700</v>
      </c>
      <c r="C1146" s="33" t="s">
        <v>85</v>
      </c>
      <c r="D1146" s="33" t="s">
        <v>161</v>
      </c>
      <c r="E1146" s="94" t="s">
        <v>695</v>
      </c>
      <c r="F1146" s="92">
        <v>100</v>
      </c>
      <c r="G1146" s="29">
        <f t="shared" ref="G1146:O1146" si="691">+G1147</f>
        <v>1687.3440000000001</v>
      </c>
      <c r="H1146" s="29">
        <f t="shared" si="691"/>
        <v>0</v>
      </c>
      <c r="I1146" s="29">
        <f t="shared" si="691"/>
        <v>1687.3440000000001</v>
      </c>
      <c r="J1146" s="29">
        <f t="shared" si="691"/>
        <v>1687.3440000000001</v>
      </c>
      <c r="K1146" s="29">
        <f t="shared" si="691"/>
        <v>0</v>
      </c>
      <c r="L1146" s="29">
        <f t="shared" si="691"/>
        <v>1687.3440000000001</v>
      </c>
      <c r="M1146" s="29">
        <f t="shared" si="691"/>
        <v>1687.3440000000001</v>
      </c>
      <c r="N1146" s="11">
        <f t="shared" si="691"/>
        <v>0</v>
      </c>
      <c r="O1146" s="29">
        <f t="shared" si="691"/>
        <v>1687.3440000000001</v>
      </c>
    </row>
    <row r="1147" spans="1:15" ht="13.6" x14ac:dyDescent="0.25">
      <c r="A1147" s="26" t="s">
        <v>151</v>
      </c>
      <c r="B1147" s="10">
        <v>700</v>
      </c>
      <c r="C1147" s="33" t="s">
        <v>85</v>
      </c>
      <c r="D1147" s="33" t="s">
        <v>161</v>
      </c>
      <c r="E1147" s="94" t="s">
        <v>695</v>
      </c>
      <c r="F1147" s="92">
        <v>110</v>
      </c>
      <c r="G1147" s="29">
        <f>+H1147+I1147</f>
        <v>1687.3440000000001</v>
      </c>
      <c r="H1147" s="29"/>
      <c r="I1147" s="29">
        <v>1687.3440000000001</v>
      </c>
      <c r="J1147" s="29">
        <f>+K1147+L1147</f>
        <v>1687.3440000000001</v>
      </c>
      <c r="K1147" s="29"/>
      <c r="L1147" s="29">
        <v>1687.3440000000001</v>
      </c>
      <c r="M1147" s="29">
        <f>+N1147+O1147</f>
        <v>1687.3440000000001</v>
      </c>
      <c r="N1147" s="11"/>
      <c r="O1147" s="29">
        <v>1687.3440000000001</v>
      </c>
    </row>
    <row r="1148" spans="1:15" ht="27.2" x14ac:dyDescent="0.25">
      <c r="A1148" s="26" t="s">
        <v>553</v>
      </c>
      <c r="B1148" s="27">
        <v>700</v>
      </c>
      <c r="C1148" s="37" t="s">
        <v>85</v>
      </c>
      <c r="D1148" s="37" t="s">
        <v>161</v>
      </c>
      <c r="E1148" s="94" t="s">
        <v>695</v>
      </c>
      <c r="F1148" s="92">
        <v>600</v>
      </c>
      <c r="G1148" s="29">
        <f>+G1149</f>
        <v>2249.8560000000002</v>
      </c>
      <c r="H1148" s="29">
        <f t="shared" ref="H1148:O1148" si="692">+H1149</f>
        <v>0</v>
      </c>
      <c r="I1148" s="29">
        <f t="shared" si="692"/>
        <v>2249.8560000000002</v>
      </c>
      <c r="J1148" s="29">
        <f>+J1149</f>
        <v>2249.8560000000002</v>
      </c>
      <c r="K1148" s="29">
        <f t="shared" si="692"/>
        <v>0</v>
      </c>
      <c r="L1148" s="29">
        <f t="shared" si="692"/>
        <v>2249.8560000000002</v>
      </c>
      <c r="M1148" s="29">
        <f>+M1149</f>
        <v>2249.8560000000002</v>
      </c>
      <c r="N1148" s="39">
        <f t="shared" si="692"/>
        <v>0</v>
      </c>
      <c r="O1148" s="29">
        <f t="shared" si="692"/>
        <v>2249.8560000000002</v>
      </c>
    </row>
    <row r="1149" spans="1:15" ht="13.6" x14ac:dyDescent="0.25">
      <c r="A1149" s="60" t="s">
        <v>554</v>
      </c>
      <c r="B1149" s="27">
        <v>700</v>
      </c>
      <c r="C1149" s="37" t="s">
        <v>85</v>
      </c>
      <c r="D1149" s="37" t="s">
        <v>161</v>
      </c>
      <c r="E1149" s="94" t="s">
        <v>695</v>
      </c>
      <c r="F1149" s="92">
        <v>610</v>
      </c>
      <c r="G1149" s="29">
        <f>+H1149+I1149</f>
        <v>2249.8560000000002</v>
      </c>
      <c r="H1149" s="29"/>
      <c r="I1149" s="29">
        <v>2249.8560000000002</v>
      </c>
      <c r="J1149" s="29">
        <f>+K1149+L1149</f>
        <v>2249.8560000000002</v>
      </c>
      <c r="K1149" s="29"/>
      <c r="L1149" s="29">
        <v>2249.8560000000002</v>
      </c>
      <c r="M1149" s="29">
        <f>+N1149+O1149</f>
        <v>2249.8560000000002</v>
      </c>
      <c r="N1149" s="11"/>
      <c r="O1149" s="29">
        <v>2249.8560000000002</v>
      </c>
    </row>
    <row r="1150" spans="1:15" ht="25.85" x14ac:dyDescent="0.2">
      <c r="A1150" s="35" t="s">
        <v>696</v>
      </c>
      <c r="B1150" s="10">
        <v>700</v>
      </c>
      <c r="C1150" s="33" t="s">
        <v>85</v>
      </c>
      <c r="D1150" s="33" t="s">
        <v>161</v>
      </c>
      <c r="E1150" s="93" t="s">
        <v>697</v>
      </c>
      <c r="F1150" s="91"/>
      <c r="G1150" s="18">
        <f>+G1151+G1153</f>
        <v>9073.2000000000007</v>
      </c>
      <c r="H1150" s="18">
        <f t="shared" ref="H1150:O1150" si="693">+H1151+H1153</f>
        <v>0</v>
      </c>
      <c r="I1150" s="18">
        <f t="shared" si="693"/>
        <v>9073.2000000000007</v>
      </c>
      <c r="J1150" s="18">
        <f t="shared" si="693"/>
        <v>9073.2000000000007</v>
      </c>
      <c r="K1150" s="18">
        <f t="shared" si="693"/>
        <v>0</v>
      </c>
      <c r="L1150" s="18">
        <f t="shared" si="693"/>
        <v>9073.2000000000007</v>
      </c>
      <c r="M1150" s="18">
        <f t="shared" si="693"/>
        <v>9073.2000000000007</v>
      </c>
      <c r="N1150" s="25">
        <f t="shared" si="693"/>
        <v>0</v>
      </c>
      <c r="O1150" s="25">
        <f t="shared" si="693"/>
        <v>9073.2000000000007</v>
      </c>
    </row>
    <row r="1151" spans="1:15" ht="40.75" x14ac:dyDescent="0.25">
      <c r="A1151" s="40" t="s">
        <v>28</v>
      </c>
      <c r="B1151" s="10">
        <v>700</v>
      </c>
      <c r="C1151" s="33" t="s">
        <v>85</v>
      </c>
      <c r="D1151" s="33" t="s">
        <v>161</v>
      </c>
      <c r="E1151" s="94" t="s">
        <v>697</v>
      </c>
      <c r="F1151" s="92">
        <v>100</v>
      </c>
      <c r="G1151" s="29">
        <f t="shared" ref="G1151:O1151" si="694">+G1152</f>
        <v>2990.7750000000001</v>
      </c>
      <c r="H1151" s="29">
        <f t="shared" si="694"/>
        <v>0</v>
      </c>
      <c r="I1151" s="29">
        <f t="shared" si="694"/>
        <v>2990.7750000000001</v>
      </c>
      <c r="J1151" s="29">
        <f t="shared" si="694"/>
        <v>2990.7750000000001</v>
      </c>
      <c r="K1151" s="29">
        <f t="shared" si="694"/>
        <v>0</v>
      </c>
      <c r="L1151" s="29">
        <f t="shared" si="694"/>
        <v>2990.7750000000001</v>
      </c>
      <c r="M1151" s="29">
        <f t="shared" si="694"/>
        <v>2990.7750000000001</v>
      </c>
      <c r="N1151" s="11">
        <f t="shared" si="694"/>
        <v>0</v>
      </c>
      <c r="O1151" s="29">
        <f t="shared" si="694"/>
        <v>2990.7750000000001</v>
      </c>
    </row>
    <row r="1152" spans="1:15" ht="13.6" x14ac:dyDescent="0.25">
      <c r="A1152" s="26" t="s">
        <v>151</v>
      </c>
      <c r="B1152" s="10">
        <v>700</v>
      </c>
      <c r="C1152" s="33" t="s">
        <v>85</v>
      </c>
      <c r="D1152" s="33" t="s">
        <v>161</v>
      </c>
      <c r="E1152" s="94" t="s">
        <v>697</v>
      </c>
      <c r="F1152" s="92">
        <v>110</v>
      </c>
      <c r="G1152" s="29">
        <f>+H1152+I1152</f>
        <v>2990.7750000000001</v>
      </c>
      <c r="H1152" s="29"/>
      <c r="I1152" s="29">
        <f>2742.1+248.675</f>
        <v>2990.7750000000001</v>
      </c>
      <c r="J1152" s="29">
        <f>+K1152+L1152</f>
        <v>2990.7750000000001</v>
      </c>
      <c r="K1152" s="29"/>
      <c r="L1152" s="29">
        <f>2742.1+248.675</f>
        <v>2990.7750000000001</v>
      </c>
      <c r="M1152" s="29">
        <f>+N1152+O1152</f>
        <v>2990.7750000000001</v>
      </c>
      <c r="N1152" s="11"/>
      <c r="O1152" s="29">
        <f>2742.1+248.675</f>
        <v>2990.7750000000001</v>
      </c>
    </row>
    <row r="1153" spans="1:15" ht="27.2" x14ac:dyDescent="0.25">
      <c r="A1153" s="26" t="s">
        <v>553</v>
      </c>
      <c r="B1153" s="27">
        <v>700</v>
      </c>
      <c r="C1153" s="37" t="s">
        <v>85</v>
      </c>
      <c r="D1153" s="37" t="s">
        <v>161</v>
      </c>
      <c r="E1153" s="94" t="s">
        <v>697</v>
      </c>
      <c r="F1153" s="92">
        <v>600</v>
      </c>
      <c r="G1153" s="29">
        <f>+G1154</f>
        <v>6082.4250000000002</v>
      </c>
      <c r="H1153" s="29">
        <f t="shared" ref="H1153:O1153" si="695">+H1154</f>
        <v>0</v>
      </c>
      <c r="I1153" s="29">
        <f t="shared" si="695"/>
        <v>6082.4250000000002</v>
      </c>
      <c r="J1153" s="29">
        <f>+J1154</f>
        <v>6082.4250000000002</v>
      </c>
      <c r="K1153" s="29">
        <f t="shared" si="695"/>
        <v>0</v>
      </c>
      <c r="L1153" s="29">
        <f t="shared" si="695"/>
        <v>6082.4250000000002</v>
      </c>
      <c r="M1153" s="29">
        <f>+M1154</f>
        <v>6082.4250000000002</v>
      </c>
      <c r="N1153" s="39">
        <f t="shared" si="695"/>
        <v>0</v>
      </c>
      <c r="O1153" s="29">
        <f t="shared" si="695"/>
        <v>6082.4250000000002</v>
      </c>
    </row>
    <row r="1154" spans="1:15" ht="13.6" x14ac:dyDescent="0.25">
      <c r="A1154" s="60" t="s">
        <v>554</v>
      </c>
      <c r="B1154" s="27">
        <v>700</v>
      </c>
      <c r="C1154" s="37" t="s">
        <v>85</v>
      </c>
      <c r="D1154" s="37" t="s">
        <v>161</v>
      </c>
      <c r="E1154" s="94" t="s">
        <v>697</v>
      </c>
      <c r="F1154" s="92">
        <v>610</v>
      </c>
      <c r="G1154" s="29">
        <f>+H1154+I1154</f>
        <v>6082.4250000000002</v>
      </c>
      <c r="H1154" s="29"/>
      <c r="I1154" s="29">
        <f>5968.1+114.325</f>
        <v>6082.4250000000002</v>
      </c>
      <c r="J1154" s="29">
        <f>+K1154+L1154</f>
        <v>6082.4250000000002</v>
      </c>
      <c r="K1154" s="29"/>
      <c r="L1154" s="29">
        <f>5968.1+114.325</f>
        <v>6082.4250000000002</v>
      </c>
      <c r="M1154" s="29">
        <f>+N1154+O1154</f>
        <v>6082.4250000000002</v>
      </c>
      <c r="N1154" s="11"/>
      <c r="O1154" s="29">
        <f>5968.1+114.325</f>
        <v>6082.4250000000002</v>
      </c>
    </row>
    <row r="1155" spans="1:15" ht="21.75" x14ac:dyDescent="0.2">
      <c r="A1155" s="105" t="s">
        <v>698</v>
      </c>
      <c r="B1155" s="10">
        <v>700</v>
      </c>
      <c r="C1155" s="33" t="s">
        <v>85</v>
      </c>
      <c r="D1155" s="33" t="s">
        <v>161</v>
      </c>
      <c r="E1155" s="93" t="s">
        <v>699</v>
      </c>
      <c r="F1155" s="91"/>
      <c r="G1155" s="18">
        <f>+G1156+G1158</f>
        <v>95243.9</v>
      </c>
      <c r="H1155" s="18">
        <f t="shared" ref="H1155:O1155" si="696">+H1156+H1158</f>
        <v>0</v>
      </c>
      <c r="I1155" s="18">
        <f t="shared" si="696"/>
        <v>95243.9</v>
      </c>
      <c r="J1155" s="18">
        <f t="shared" si="696"/>
        <v>95243.9</v>
      </c>
      <c r="K1155" s="18">
        <f t="shared" si="696"/>
        <v>0</v>
      </c>
      <c r="L1155" s="18">
        <f t="shared" si="696"/>
        <v>95243.9</v>
      </c>
      <c r="M1155" s="18">
        <f t="shared" si="696"/>
        <v>95243.9</v>
      </c>
      <c r="N1155" s="25">
        <f t="shared" si="696"/>
        <v>0</v>
      </c>
      <c r="O1155" s="25">
        <f t="shared" si="696"/>
        <v>95243.9</v>
      </c>
    </row>
    <row r="1156" spans="1:15" ht="40.75" x14ac:dyDescent="0.25">
      <c r="A1156" s="40" t="s">
        <v>28</v>
      </c>
      <c r="B1156" s="10">
        <v>700</v>
      </c>
      <c r="C1156" s="33" t="s">
        <v>85</v>
      </c>
      <c r="D1156" s="33" t="s">
        <v>161</v>
      </c>
      <c r="E1156" s="94" t="s">
        <v>699</v>
      </c>
      <c r="F1156" s="92">
        <v>100</v>
      </c>
      <c r="G1156" s="29">
        <f t="shared" ref="G1156:O1156" si="697">+G1157</f>
        <v>29242.6</v>
      </c>
      <c r="H1156" s="29">
        <f t="shared" si="697"/>
        <v>0</v>
      </c>
      <c r="I1156" s="29">
        <f t="shared" si="697"/>
        <v>29242.6</v>
      </c>
      <c r="J1156" s="29">
        <f t="shared" si="697"/>
        <v>29242.6</v>
      </c>
      <c r="K1156" s="29">
        <f t="shared" si="697"/>
        <v>0</v>
      </c>
      <c r="L1156" s="29">
        <f t="shared" si="697"/>
        <v>29242.6</v>
      </c>
      <c r="M1156" s="29">
        <f t="shared" si="697"/>
        <v>29242.6</v>
      </c>
      <c r="N1156" s="11">
        <f t="shared" si="697"/>
        <v>0</v>
      </c>
      <c r="O1156" s="29">
        <f t="shared" si="697"/>
        <v>29242.6</v>
      </c>
    </row>
    <row r="1157" spans="1:15" ht="13.6" x14ac:dyDescent="0.25">
      <c r="A1157" s="26" t="s">
        <v>151</v>
      </c>
      <c r="B1157" s="10">
        <v>700</v>
      </c>
      <c r="C1157" s="33" t="s">
        <v>85</v>
      </c>
      <c r="D1157" s="33" t="s">
        <v>161</v>
      </c>
      <c r="E1157" s="94" t="s">
        <v>699</v>
      </c>
      <c r="F1157" s="92">
        <v>110</v>
      </c>
      <c r="G1157" s="29">
        <f>+H1157+I1157</f>
        <v>29242.6</v>
      </c>
      <c r="H1157" s="29"/>
      <c r="I1157" s="29">
        <v>29242.6</v>
      </c>
      <c r="J1157" s="29">
        <f>+K1157+L1157</f>
        <v>29242.6</v>
      </c>
      <c r="K1157" s="29"/>
      <c r="L1157" s="29">
        <v>29242.6</v>
      </c>
      <c r="M1157" s="29">
        <f>+N1157+O1157</f>
        <v>29242.6</v>
      </c>
      <c r="N1157" s="11"/>
      <c r="O1157" s="29">
        <v>29242.6</v>
      </c>
    </row>
    <row r="1158" spans="1:15" ht="27.2" x14ac:dyDescent="0.25">
      <c r="A1158" s="26" t="s">
        <v>553</v>
      </c>
      <c r="B1158" s="27">
        <v>700</v>
      </c>
      <c r="C1158" s="37" t="s">
        <v>85</v>
      </c>
      <c r="D1158" s="37" t="s">
        <v>161</v>
      </c>
      <c r="E1158" s="94" t="s">
        <v>699</v>
      </c>
      <c r="F1158" s="92">
        <v>600</v>
      </c>
      <c r="G1158" s="29">
        <f>+G1159</f>
        <v>66001.3</v>
      </c>
      <c r="H1158" s="29">
        <f t="shared" ref="H1158:O1158" si="698">+H1159</f>
        <v>0</v>
      </c>
      <c r="I1158" s="29">
        <f t="shared" si="698"/>
        <v>66001.3</v>
      </c>
      <c r="J1158" s="29">
        <f>+J1159</f>
        <v>66001.3</v>
      </c>
      <c r="K1158" s="29">
        <f t="shared" si="698"/>
        <v>0</v>
      </c>
      <c r="L1158" s="29">
        <f t="shared" si="698"/>
        <v>66001.3</v>
      </c>
      <c r="M1158" s="29">
        <f>+M1159</f>
        <v>66001.3</v>
      </c>
      <c r="N1158" s="39">
        <f t="shared" si="698"/>
        <v>0</v>
      </c>
      <c r="O1158" s="29">
        <f t="shared" si="698"/>
        <v>66001.3</v>
      </c>
    </row>
    <row r="1159" spans="1:15" ht="13.6" x14ac:dyDescent="0.25">
      <c r="A1159" s="60" t="s">
        <v>554</v>
      </c>
      <c r="B1159" s="27">
        <v>700</v>
      </c>
      <c r="C1159" s="37" t="s">
        <v>85</v>
      </c>
      <c r="D1159" s="37" t="s">
        <v>161</v>
      </c>
      <c r="E1159" s="94" t="s">
        <v>699</v>
      </c>
      <c r="F1159" s="92">
        <v>610</v>
      </c>
      <c r="G1159" s="29">
        <f>+H1159+I1159</f>
        <v>66001.3</v>
      </c>
      <c r="H1159" s="29"/>
      <c r="I1159" s="29">
        <v>66001.3</v>
      </c>
      <c r="J1159" s="29">
        <f>+K1159+L1159</f>
        <v>66001.3</v>
      </c>
      <c r="K1159" s="29"/>
      <c r="L1159" s="29">
        <v>66001.3</v>
      </c>
      <c r="M1159" s="29">
        <f>+N1159+O1159</f>
        <v>66001.3</v>
      </c>
      <c r="N1159" s="11"/>
      <c r="O1159" s="29">
        <v>66001.3</v>
      </c>
    </row>
    <row r="1160" spans="1:15" ht="32.6" x14ac:dyDescent="0.2">
      <c r="A1160" s="105" t="s">
        <v>694</v>
      </c>
      <c r="B1160" s="10">
        <v>700</v>
      </c>
      <c r="C1160" s="33" t="s">
        <v>85</v>
      </c>
      <c r="D1160" s="33" t="s">
        <v>161</v>
      </c>
      <c r="E1160" s="93" t="s">
        <v>700</v>
      </c>
      <c r="F1160" s="91"/>
      <c r="G1160" s="18">
        <f>+G1161+G1163</f>
        <v>164.1</v>
      </c>
      <c r="H1160" s="18">
        <f t="shared" ref="H1160:O1160" si="699">+H1161+H1163</f>
        <v>0</v>
      </c>
      <c r="I1160" s="18">
        <f t="shared" si="699"/>
        <v>164.1</v>
      </c>
      <c r="J1160" s="18">
        <f t="shared" si="699"/>
        <v>164.1</v>
      </c>
      <c r="K1160" s="18">
        <f t="shared" si="699"/>
        <v>0</v>
      </c>
      <c r="L1160" s="18">
        <f t="shared" si="699"/>
        <v>164.1</v>
      </c>
      <c r="M1160" s="18">
        <f t="shared" si="699"/>
        <v>164.1</v>
      </c>
      <c r="N1160" s="25">
        <f t="shared" si="699"/>
        <v>0</v>
      </c>
      <c r="O1160" s="25">
        <f t="shared" si="699"/>
        <v>164.1</v>
      </c>
    </row>
    <row r="1161" spans="1:15" ht="40.75" x14ac:dyDescent="0.25">
      <c r="A1161" s="40" t="s">
        <v>28</v>
      </c>
      <c r="B1161" s="10">
        <v>700</v>
      </c>
      <c r="C1161" s="33" t="s">
        <v>85</v>
      </c>
      <c r="D1161" s="33" t="s">
        <v>161</v>
      </c>
      <c r="E1161" s="94" t="s">
        <v>700</v>
      </c>
      <c r="F1161" s="92">
        <v>100</v>
      </c>
      <c r="G1161" s="29">
        <f t="shared" ref="G1161:O1161" si="700">+G1162</f>
        <v>70.355999999999995</v>
      </c>
      <c r="H1161" s="29">
        <f t="shared" si="700"/>
        <v>0</v>
      </c>
      <c r="I1161" s="29">
        <f t="shared" si="700"/>
        <v>70.355999999999995</v>
      </c>
      <c r="J1161" s="29">
        <f t="shared" si="700"/>
        <v>70.355999999999995</v>
      </c>
      <c r="K1161" s="29">
        <f t="shared" si="700"/>
        <v>0</v>
      </c>
      <c r="L1161" s="29">
        <f t="shared" si="700"/>
        <v>70.355999999999995</v>
      </c>
      <c r="M1161" s="29">
        <f t="shared" si="700"/>
        <v>70.355999999999995</v>
      </c>
      <c r="N1161" s="11">
        <f t="shared" si="700"/>
        <v>0</v>
      </c>
      <c r="O1161" s="29">
        <f t="shared" si="700"/>
        <v>70.355999999999995</v>
      </c>
    </row>
    <row r="1162" spans="1:15" ht="13.6" x14ac:dyDescent="0.25">
      <c r="A1162" s="26" t="s">
        <v>151</v>
      </c>
      <c r="B1162" s="10">
        <v>700</v>
      </c>
      <c r="C1162" s="33" t="s">
        <v>85</v>
      </c>
      <c r="D1162" s="33" t="s">
        <v>161</v>
      </c>
      <c r="E1162" s="94" t="s">
        <v>700</v>
      </c>
      <c r="F1162" s="92">
        <v>110</v>
      </c>
      <c r="G1162" s="29">
        <f>+H1162+I1162</f>
        <v>70.355999999999995</v>
      </c>
      <c r="H1162" s="29"/>
      <c r="I1162" s="29">
        <v>70.355999999999995</v>
      </c>
      <c r="J1162" s="29">
        <f>+K1162+L1162</f>
        <v>70.355999999999995</v>
      </c>
      <c r="K1162" s="29"/>
      <c r="L1162" s="29">
        <v>70.355999999999995</v>
      </c>
      <c r="M1162" s="29">
        <f>+N1162+O1162</f>
        <v>70.355999999999995</v>
      </c>
      <c r="N1162" s="11"/>
      <c r="O1162" s="29">
        <v>70.355999999999995</v>
      </c>
    </row>
    <row r="1163" spans="1:15" ht="27.2" x14ac:dyDescent="0.25">
      <c r="A1163" s="26" t="s">
        <v>553</v>
      </c>
      <c r="B1163" s="27">
        <v>700</v>
      </c>
      <c r="C1163" s="37" t="s">
        <v>85</v>
      </c>
      <c r="D1163" s="37" t="s">
        <v>161</v>
      </c>
      <c r="E1163" s="94" t="s">
        <v>700</v>
      </c>
      <c r="F1163" s="92">
        <v>600</v>
      </c>
      <c r="G1163" s="29">
        <f>+G1164</f>
        <v>93.744</v>
      </c>
      <c r="H1163" s="29">
        <f t="shared" ref="H1163:O1163" si="701">+H1164</f>
        <v>0</v>
      </c>
      <c r="I1163" s="29">
        <f t="shared" si="701"/>
        <v>93.744</v>
      </c>
      <c r="J1163" s="29">
        <f>+J1164</f>
        <v>93.744</v>
      </c>
      <c r="K1163" s="29">
        <f t="shared" si="701"/>
        <v>0</v>
      </c>
      <c r="L1163" s="29">
        <f t="shared" si="701"/>
        <v>93.744</v>
      </c>
      <c r="M1163" s="29">
        <f>+M1164</f>
        <v>93.744</v>
      </c>
      <c r="N1163" s="39">
        <f t="shared" si="701"/>
        <v>0</v>
      </c>
      <c r="O1163" s="29">
        <f t="shared" si="701"/>
        <v>93.744</v>
      </c>
    </row>
    <row r="1164" spans="1:15" ht="13.6" x14ac:dyDescent="0.25">
      <c r="A1164" s="60" t="s">
        <v>554</v>
      </c>
      <c r="B1164" s="27">
        <v>700</v>
      </c>
      <c r="C1164" s="37" t="s">
        <v>85</v>
      </c>
      <c r="D1164" s="37" t="s">
        <v>161</v>
      </c>
      <c r="E1164" s="94" t="s">
        <v>700</v>
      </c>
      <c r="F1164" s="92">
        <v>610</v>
      </c>
      <c r="G1164" s="29">
        <f>+H1164+I1164</f>
        <v>93.744</v>
      </c>
      <c r="H1164" s="29"/>
      <c r="I1164" s="29">
        <v>93.744</v>
      </c>
      <c r="J1164" s="29">
        <f>+K1164+L1164</f>
        <v>93.744</v>
      </c>
      <c r="K1164" s="29"/>
      <c r="L1164" s="29">
        <v>93.744</v>
      </c>
      <c r="M1164" s="29">
        <f>+N1164+O1164</f>
        <v>93.744</v>
      </c>
      <c r="N1164" s="11"/>
      <c r="O1164" s="29">
        <v>93.744</v>
      </c>
    </row>
    <row r="1165" spans="1:15" ht="21.75" x14ac:dyDescent="0.2">
      <c r="A1165" s="105" t="s">
        <v>698</v>
      </c>
      <c r="B1165" s="10">
        <v>700</v>
      </c>
      <c r="C1165" s="33" t="s">
        <v>85</v>
      </c>
      <c r="D1165" s="33" t="s">
        <v>161</v>
      </c>
      <c r="E1165" s="93" t="s">
        <v>701</v>
      </c>
      <c r="F1165" s="91"/>
      <c r="G1165" s="18">
        <f>+G1166+G1168</f>
        <v>3968.5</v>
      </c>
      <c r="H1165" s="18">
        <f t="shared" ref="H1165:O1165" si="702">+H1166+H1168</f>
        <v>0</v>
      </c>
      <c r="I1165" s="18">
        <f t="shared" si="702"/>
        <v>3968.5</v>
      </c>
      <c r="J1165" s="18">
        <f t="shared" si="702"/>
        <v>3968.5</v>
      </c>
      <c r="K1165" s="18">
        <f t="shared" si="702"/>
        <v>0</v>
      </c>
      <c r="L1165" s="18">
        <f t="shared" si="702"/>
        <v>3968.5</v>
      </c>
      <c r="M1165" s="18">
        <f t="shared" si="702"/>
        <v>3968.5</v>
      </c>
      <c r="N1165" s="25">
        <f t="shared" si="702"/>
        <v>0</v>
      </c>
      <c r="O1165" s="25">
        <f t="shared" si="702"/>
        <v>3968.5</v>
      </c>
    </row>
    <row r="1166" spans="1:15" ht="40.75" x14ac:dyDescent="0.25">
      <c r="A1166" s="40" t="s">
        <v>28</v>
      </c>
      <c r="B1166" s="10">
        <v>700</v>
      </c>
      <c r="C1166" s="33" t="s">
        <v>85</v>
      </c>
      <c r="D1166" s="33" t="s">
        <v>161</v>
      </c>
      <c r="E1166" s="94" t="s">
        <v>701</v>
      </c>
      <c r="F1166" s="92">
        <v>100</v>
      </c>
      <c r="G1166" s="29">
        <f t="shared" ref="G1166:O1166" si="703">+G1167</f>
        <v>1215.5999999999999</v>
      </c>
      <c r="H1166" s="29">
        <f t="shared" si="703"/>
        <v>0</v>
      </c>
      <c r="I1166" s="29">
        <f t="shared" si="703"/>
        <v>1215.5999999999999</v>
      </c>
      <c r="J1166" s="29">
        <f t="shared" si="703"/>
        <v>1215.5999999999999</v>
      </c>
      <c r="K1166" s="29">
        <f t="shared" si="703"/>
        <v>0</v>
      </c>
      <c r="L1166" s="29">
        <f t="shared" si="703"/>
        <v>1215.5999999999999</v>
      </c>
      <c r="M1166" s="29">
        <f t="shared" si="703"/>
        <v>1215.5999999999999</v>
      </c>
      <c r="N1166" s="11">
        <f t="shared" si="703"/>
        <v>0</v>
      </c>
      <c r="O1166" s="29">
        <f t="shared" si="703"/>
        <v>1215.5999999999999</v>
      </c>
    </row>
    <row r="1167" spans="1:15" ht="13.6" x14ac:dyDescent="0.25">
      <c r="A1167" s="26" t="s">
        <v>151</v>
      </c>
      <c r="B1167" s="10">
        <v>700</v>
      </c>
      <c r="C1167" s="33" t="s">
        <v>85</v>
      </c>
      <c r="D1167" s="33" t="s">
        <v>161</v>
      </c>
      <c r="E1167" s="94" t="s">
        <v>701</v>
      </c>
      <c r="F1167" s="92">
        <v>110</v>
      </c>
      <c r="G1167" s="29">
        <f>+H1167+I1167</f>
        <v>1215.5999999999999</v>
      </c>
      <c r="H1167" s="29"/>
      <c r="I1167" s="29">
        <v>1215.5999999999999</v>
      </c>
      <c r="J1167" s="29">
        <f>+K1167+L1167</f>
        <v>1215.5999999999999</v>
      </c>
      <c r="K1167" s="29"/>
      <c r="L1167" s="29">
        <v>1215.5999999999999</v>
      </c>
      <c r="M1167" s="29">
        <f>+N1167+O1167</f>
        <v>1215.5999999999999</v>
      </c>
      <c r="N1167" s="11"/>
      <c r="O1167" s="29">
        <v>1215.5999999999999</v>
      </c>
    </row>
    <row r="1168" spans="1:15" ht="27.2" x14ac:dyDescent="0.25">
      <c r="A1168" s="26" t="s">
        <v>553</v>
      </c>
      <c r="B1168" s="27">
        <v>700</v>
      </c>
      <c r="C1168" s="37" t="s">
        <v>85</v>
      </c>
      <c r="D1168" s="37" t="s">
        <v>161</v>
      </c>
      <c r="E1168" s="94" t="s">
        <v>701</v>
      </c>
      <c r="F1168" s="92">
        <v>600</v>
      </c>
      <c r="G1168" s="29">
        <f>+G1169</f>
        <v>2752.9</v>
      </c>
      <c r="H1168" s="29">
        <f t="shared" ref="H1168:O1179" si="704">+H1169</f>
        <v>0</v>
      </c>
      <c r="I1168" s="29">
        <f t="shared" si="704"/>
        <v>2752.9</v>
      </c>
      <c r="J1168" s="29">
        <f>+J1169</f>
        <v>2752.9</v>
      </c>
      <c r="K1168" s="29">
        <f t="shared" si="704"/>
        <v>0</v>
      </c>
      <c r="L1168" s="29">
        <f t="shared" si="704"/>
        <v>2752.9</v>
      </c>
      <c r="M1168" s="29">
        <f>+M1169</f>
        <v>2752.9</v>
      </c>
      <c r="N1168" s="39">
        <f t="shared" si="704"/>
        <v>0</v>
      </c>
      <c r="O1168" s="29">
        <f t="shared" si="704"/>
        <v>2752.9</v>
      </c>
    </row>
    <row r="1169" spans="1:15" ht="13.6" x14ac:dyDescent="0.25">
      <c r="A1169" s="60" t="s">
        <v>554</v>
      </c>
      <c r="B1169" s="27">
        <v>700</v>
      </c>
      <c r="C1169" s="37" t="s">
        <v>85</v>
      </c>
      <c r="D1169" s="37" t="s">
        <v>161</v>
      </c>
      <c r="E1169" s="94" t="s">
        <v>701</v>
      </c>
      <c r="F1169" s="92">
        <v>610</v>
      </c>
      <c r="G1169" s="29">
        <f>+H1169+I1169</f>
        <v>2752.9</v>
      </c>
      <c r="H1169" s="29"/>
      <c r="I1169" s="29">
        <v>2752.9</v>
      </c>
      <c r="J1169" s="29">
        <f>+K1169+L1169</f>
        <v>2752.9</v>
      </c>
      <c r="K1169" s="29"/>
      <c r="L1169" s="29">
        <v>2752.9</v>
      </c>
      <c r="M1169" s="29">
        <f>+N1169+O1169</f>
        <v>2752.9</v>
      </c>
      <c r="N1169" s="11"/>
      <c r="O1169" s="29">
        <v>2752.9</v>
      </c>
    </row>
    <row r="1170" spans="1:15" ht="39.4" hidden="1" x14ac:dyDescent="0.25">
      <c r="A1170" s="14" t="s">
        <v>702</v>
      </c>
      <c r="B1170" s="10">
        <v>700</v>
      </c>
      <c r="C1170" s="33" t="s">
        <v>85</v>
      </c>
      <c r="D1170" s="33" t="s">
        <v>161</v>
      </c>
      <c r="E1170" s="93" t="s">
        <v>703</v>
      </c>
      <c r="F1170" s="106"/>
      <c r="G1170" s="102">
        <f t="shared" ref="G1170:G1171" si="705">+G1171</f>
        <v>0</v>
      </c>
      <c r="H1170" s="102">
        <f t="shared" si="704"/>
        <v>0</v>
      </c>
      <c r="I1170" s="102">
        <f t="shared" si="704"/>
        <v>0</v>
      </c>
      <c r="J1170" s="102">
        <f t="shared" ref="J1170:J1171" si="706">+J1171</f>
        <v>0</v>
      </c>
      <c r="K1170" s="102">
        <f t="shared" si="704"/>
        <v>0</v>
      </c>
      <c r="L1170" s="102">
        <f t="shared" si="704"/>
        <v>0</v>
      </c>
      <c r="M1170" s="104">
        <f t="shared" ref="M1170:M1171" si="707">+M1171</f>
        <v>0</v>
      </c>
      <c r="N1170" s="103">
        <f t="shared" si="704"/>
        <v>0</v>
      </c>
      <c r="O1170" s="103">
        <f t="shared" si="704"/>
        <v>0</v>
      </c>
    </row>
    <row r="1171" spans="1:15" ht="27.2" hidden="1" x14ac:dyDescent="0.25">
      <c r="A1171" s="26" t="s">
        <v>553</v>
      </c>
      <c r="B1171" s="27">
        <v>700</v>
      </c>
      <c r="C1171" s="37" t="s">
        <v>85</v>
      </c>
      <c r="D1171" s="37" t="s">
        <v>161</v>
      </c>
      <c r="E1171" s="94" t="s">
        <v>703</v>
      </c>
      <c r="F1171" s="92">
        <v>600</v>
      </c>
      <c r="G1171" s="29">
        <f t="shared" si="705"/>
        <v>0</v>
      </c>
      <c r="H1171" s="29">
        <f t="shared" si="704"/>
        <v>0</v>
      </c>
      <c r="I1171" s="29">
        <f t="shared" si="704"/>
        <v>0</v>
      </c>
      <c r="J1171" s="29">
        <f t="shared" si="706"/>
        <v>0</v>
      </c>
      <c r="K1171" s="29">
        <f t="shared" si="704"/>
        <v>0</v>
      </c>
      <c r="L1171" s="29">
        <f t="shared" si="704"/>
        <v>0</v>
      </c>
      <c r="M1171" s="29">
        <f t="shared" si="707"/>
        <v>0</v>
      </c>
      <c r="N1171" s="39">
        <f t="shared" si="704"/>
        <v>0</v>
      </c>
      <c r="O1171" s="39">
        <f t="shared" si="704"/>
        <v>0</v>
      </c>
    </row>
    <row r="1172" spans="1:15" ht="13.6" hidden="1" x14ac:dyDescent="0.25">
      <c r="A1172" s="60" t="s">
        <v>554</v>
      </c>
      <c r="B1172" s="27">
        <v>700</v>
      </c>
      <c r="C1172" s="37" t="s">
        <v>85</v>
      </c>
      <c r="D1172" s="37" t="s">
        <v>161</v>
      </c>
      <c r="E1172" s="94" t="s">
        <v>703</v>
      </c>
      <c r="F1172" s="92">
        <v>610</v>
      </c>
      <c r="G1172" s="29">
        <f>+H1172+I1172</f>
        <v>0</v>
      </c>
      <c r="H1172" s="29"/>
      <c r="I1172" s="29"/>
      <c r="J1172" s="29">
        <f>+K1172+L1172</f>
        <v>0</v>
      </c>
      <c r="K1172" s="29"/>
      <c r="L1172" s="29"/>
      <c r="M1172" s="29">
        <f>+N1172+O1172</f>
        <v>0</v>
      </c>
      <c r="N1172" s="11"/>
      <c r="O1172" s="11"/>
    </row>
    <row r="1173" spans="1:15" ht="38.75" hidden="1" x14ac:dyDescent="0.2">
      <c r="A1173" s="68" t="s">
        <v>704</v>
      </c>
      <c r="B1173" s="10">
        <v>700</v>
      </c>
      <c r="C1173" s="33" t="s">
        <v>85</v>
      </c>
      <c r="D1173" s="33" t="s">
        <v>161</v>
      </c>
      <c r="E1173" s="93" t="s">
        <v>705</v>
      </c>
      <c r="F1173" s="91"/>
      <c r="G1173" s="102">
        <f t="shared" ref="G1173:G1174" si="708">+G1174</f>
        <v>0</v>
      </c>
      <c r="H1173" s="102">
        <f t="shared" si="704"/>
        <v>0</v>
      </c>
      <c r="I1173" s="102">
        <f t="shared" si="704"/>
        <v>0</v>
      </c>
      <c r="J1173" s="102">
        <f t="shared" ref="J1173:J1174" si="709">+J1174</f>
        <v>0</v>
      </c>
      <c r="K1173" s="102">
        <f t="shared" si="704"/>
        <v>0</v>
      </c>
      <c r="L1173" s="102">
        <f t="shared" si="704"/>
        <v>0</v>
      </c>
      <c r="M1173" s="104">
        <f t="shared" ref="M1173:M1174" si="710">+M1174</f>
        <v>0</v>
      </c>
      <c r="N1173" s="103">
        <f t="shared" si="704"/>
        <v>0</v>
      </c>
      <c r="O1173" s="107">
        <f t="shared" si="704"/>
        <v>0</v>
      </c>
    </row>
    <row r="1174" spans="1:15" ht="27.2" hidden="1" x14ac:dyDescent="0.25">
      <c r="A1174" s="26" t="s">
        <v>553</v>
      </c>
      <c r="B1174" s="27">
        <v>700</v>
      </c>
      <c r="C1174" s="37" t="s">
        <v>85</v>
      </c>
      <c r="D1174" s="37" t="s">
        <v>161</v>
      </c>
      <c r="E1174" s="94" t="s">
        <v>705</v>
      </c>
      <c r="F1174" s="92">
        <v>600</v>
      </c>
      <c r="G1174" s="29">
        <f t="shared" si="708"/>
        <v>0</v>
      </c>
      <c r="H1174" s="29">
        <f t="shared" si="704"/>
        <v>0</v>
      </c>
      <c r="I1174" s="29">
        <f t="shared" si="704"/>
        <v>0</v>
      </c>
      <c r="J1174" s="29">
        <f t="shared" si="709"/>
        <v>0</v>
      </c>
      <c r="K1174" s="29">
        <f t="shared" si="704"/>
        <v>0</v>
      </c>
      <c r="L1174" s="29">
        <f t="shared" si="704"/>
        <v>0</v>
      </c>
      <c r="M1174" s="29">
        <f t="shared" si="710"/>
        <v>0</v>
      </c>
      <c r="N1174" s="39">
        <f t="shared" si="704"/>
        <v>0</v>
      </c>
      <c r="O1174" s="39">
        <f t="shared" si="704"/>
        <v>0</v>
      </c>
    </row>
    <row r="1175" spans="1:15" ht="13.6" hidden="1" x14ac:dyDescent="0.25">
      <c r="A1175" s="60" t="s">
        <v>554</v>
      </c>
      <c r="B1175" s="27">
        <v>700</v>
      </c>
      <c r="C1175" s="37" t="s">
        <v>85</v>
      </c>
      <c r="D1175" s="37" t="s">
        <v>161</v>
      </c>
      <c r="E1175" s="94" t="s">
        <v>705</v>
      </c>
      <c r="F1175" s="92">
        <v>610</v>
      </c>
      <c r="G1175" s="29">
        <f>+H1175+I1175</f>
        <v>0</v>
      </c>
      <c r="H1175" s="29"/>
      <c r="I1175" s="29"/>
      <c r="J1175" s="29">
        <f>+K1175+L1175</f>
        <v>0</v>
      </c>
      <c r="K1175" s="29"/>
      <c r="L1175" s="29"/>
      <c r="M1175" s="29">
        <f>+N1175+O1175</f>
        <v>0</v>
      </c>
      <c r="N1175" s="11"/>
      <c r="O1175" s="11"/>
    </row>
    <row r="1176" spans="1:15" ht="38.75" hidden="1" x14ac:dyDescent="0.2">
      <c r="A1176" s="68" t="s">
        <v>706</v>
      </c>
      <c r="B1176" s="10">
        <v>700</v>
      </c>
      <c r="C1176" s="33" t="s">
        <v>85</v>
      </c>
      <c r="D1176" s="33" t="s">
        <v>161</v>
      </c>
      <c r="E1176" s="93" t="s">
        <v>707</v>
      </c>
      <c r="F1176" s="91"/>
      <c r="G1176" s="102">
        <f t="shared" ref="G1176:G1177" si="711">+G1177</f>
        <v>0</v>
      </c>
      <c r="H1176" s="102">
        <f t="shared" si="704"/>
        <v>0</v>
      </c>
      <c r="I1176" s="102">
        <f t="shared" si="704"/>
        <v>0</v>
      </c>
      <c r="J1176" s="102">
        <f t="shared" ref="J1176:J1177" si="712">+J1177</f>
        <v>0</v>
      </c>
      <c r="K1176" s="102">
        <f t="shared" si="704"/>
        <v>0</v>
      </c>
      <c r="L1176" s="102">
        <f t="shared" si="704"/>
        <v>0</v>
      </c>
      <c r="M1176" s="104">
        <f t="shared" ref="M1176:M1177" si="713">+M1177</f>
        <v>0</v>
      </c>
      <c r="N1176" s="103">
        <f t="shared" si="704"/>
        <v>0</v>
      </c>
      <c r="O1176" s="103">
        <f t="shared" si="704"/>
        <v>0</v>
      </c>
    </row>
    <row r="1177" spans="1:15" ht="27.2" hidden="1" x14ac:dyDescent="0.25">
      <c r="A1177" s="26" t="s">
        <v>553</v>
      </c>
      <c r="B1177" s="27">
        <v>700</v>
      </c>
      <c r="C1177" s="37" t="s">
        <v>85</v>
      </c>
      <c r="D1177" s="37" t="s">
        <v>161</v>
      </c>
      <c r="E1177" s="94" t="s">
        <v>707</v>
      </c>
      <c r="F1177" s="92">
        <v>600</v>
      </c>
      <c r="G1177" s="29">
        <f t="shared" si="711"/>
        <v>0</v>
      </c>
      <c r="H1177" s="29">
        <f t="shared" si="704"/>
        <v>0</v>
      </c>
      <c r="I1177" s="29">
        <f t="shared" si="704"/>
        <v>0</v>
      </c>
      <c r="J1177" s="29">
        <f t="shared" si="712"/>
        <v>0</v>
      </c>
      <c r="K1177" s="29">
        <f t="shared" si="704"/>
        <v>0</v>
      </c>
      <c r="L1177" s="29">
        <f t="shared" si="704"/>
        <v>0</v>
      </c>
      <c r="M1177" s="29">
        <f t="shared" si="713"/>
        <v>0</v>
      </c>
      <c r="N1177" s="39">
        <f t="shared" si="704"/>
        <v>0</v>
      </c>
      <c r="O1177" s="39">
        <f t="shared" si="704"/>
        <v>0</v>
      </c>
    </row>
    <row r="1178" spans="1:15" ht="13.6" hidden="1" x14ac:dyDescent="0.25">
      <c r="A1178" s="60" t="s">
        <v>554</v>
      </c>
      <c r="B1178" s="27">
        <v>700</v>
      </c>
      <c r="C1178" s="37" t="s">
        <v>85</v>
      </c>
      <c r="D1178" s="37" t="s">
        <v>161</v>
      </c>
      <c r="E1178" s="94" t="s">
        <v>707</v>
      </c>
      <c r="F1178" s="92">
        <v>610</v>
      </c>
      <c r="G1178" s="29">
        <f>+H1178+I1178</f>
        <v>0</v>
      </c>
      <c r="H1178" s="29"/>
      <c r="I1178" s="29"/>
      <c r="J1178" s="29">
        <f>+K1178+L1178</f>
        <v>0</v>
      </c>
      <c r="K1178" s="29"/>
      <c r="L1178" s="29"/>
      <c r="M1178" s="29">
        <f>+N1178+O1178</f>
        <v>0</v>
      </c>
      <c r="N1178" s="11"/>
      <c r="O1178" s="11"/>
    </row>
    <row r="1179" spans="1:15" ht="25.85" hidden="1" x14ac:dyDescent="0.2">
      <c r="A1179" s="68" t="s">
        <v>708</v>
      </c>
      <c r="B1179" s="10">
        <v>700</v>
      </c>
      <c r="C1179" s="33" t="s">
        <v>85</v>
      </c>
      <c r="D1179" s="33" t="s">
        <v>161</v>
      </c>
      <c r="E1179" s="93" t="s">
        <v>709</v>
      </c>
      <c r="F1179" s="91"/>
      <c r="G1179" s="18">
        <f>+G1180</f>
        <v>0</v>
      </c>
      <c r="H1179" s="18">
        <f t="shared" si="704"/>
        <v>0</v>
      </c>
      <c r="I1179" s="18">
        <f t="shared" si="704"/>
        <v>0</v>
      </c>
      <c r="J1179" s="18">
        <f t="shared" si="704"/>
        <v>0</v>
      </c>
      <c r="K1179" s="18">
        <f t="shared" si="704"/>
        <v>0</v>
      </c>
      <c r="L1179" s="18">
        <f t="shared" si="704"/>
        <v>0</v>
      </c>
      <c r="M1179" s="18">
        <f t="shared" si="704"/>
        <v>0</v>
      </c>
      <c r="N1179" s="25">
        <f t="shared" si="704"/>
        <v>0</v>
      </c>
      <c r="O1179" s="25">
        <f t="shared" si="704"/>
        <v>0</v>
      </c>
    </row>
    <row r="1180" spans="1:15" ht="25.85" hidden="1" x14ac:dyDescent="0.2">
      <c r="A1180" s="68" t="s">
        <v>696</v>
      </c>
      <c r="B1180" s="10">
        <v>700</v>
      </c>
      <c r="C1180" s="33" t="s">
        <v>85</v>
      </c>
      <c r="D1180" s="33" t="s">
        <v>161</v>
      </c>
      <c r="E1180" s="93" t="s">
        <v>710</v>
      </c>
      <c r="F1180" s="91"/>
      <c r="G1180" s="18">
        <f>+G1181+G1183</f>
        <v>0</v>
      </c>
      <c r="H1180" s="18">
        <f t="shared" ref="H1180:O1180" si="714">+H1181+H1183</f>
        <v>0</v>
      </c>
      <c r="I1180" s="18">
        <f t="shared" si="714"/>
        <v>0</v>
      </c>
      <c r="J1180" s="18">
        <f t="shared" si="714"/>
        <v>0</v>
      </c>
      <c r="K1180" s="18">
        <f t="shared" si="714"/>
        <v>0</v>
      </c>
      <c r="L1180" s="18">
        <f t="shared" si="714"/>
        <v>0</v>
      </c>
      <c r="M1180" s="18">
        <f t="shared" si="714"/>
        <v>0</v>
      </c>
      <c r="N1180" s="25">
        <f t="shared" si="714"/>
        <v>0</v>
      </c>
      <c r="O1180" s="25">
        <f t="shared" si="714"/>
        <v>0</v>
      </c>
    </row>
    <row r="1181" spans="1:15" ht="40.75" hidden="1" x14ac:dyDescent="0.25">
      <c r="A1181" s="40" t="s">
        <v>28</v>
      </c>
      <c r="B1181" s="27">
        <v>700</v>
      </c>
      <c r="C1181" s="37" t="s">
        <v>85</v>
      </c>
      <c r="D1181" s="37" t="s">
        <v>161</v>
      </c>
      <c r="E1181" s="94" t="s">
        <v>710</v>
      </c>
      <c r="F1181" s="92">
        <v>100</v>
      </c>
      <c r="G1181" s="29">
        <f>+G1182</f>
        <v>0</v>
      </c>
      <c r="H1181" s="29">
        <f t="shared" ref="H1181:O1183" si="715">+H1182</f>
        <v>0</v>
      </c>
      <c r="I1181" s="29">
        <f t="shared" si="715"/>
        <v>0</v>
      </c>
      <c r="J1181" s="29">
        <f>+J1182</f>
        <v>0</v>
      </c>
      <c r="K1181" s="29">
        <f t="shared" si="715"/>
        <v>0</v>
      </c>
      <c r="L1181" s="29">
        <f t="shared" si="715"/>
        <v>0</v>
      </c>
      <c r="M1181" s="29">
        <f>+M1182</f>
        <v>0</v>
      </c>
      <c r="N1181" s="39">
        <f t="shared" si="715"/>
        <v>0</v>
      </c>
      <c r="O1181" s="39">
        <f t="shared" si="715"/>
        <v>0</v>
      </c>
    </row>
    <row r="1182" spans="1:15" ht="13.6" hidden="1" x14ac:dyDescent="0.25">
      <c r="A1182" s="26" t="s">
        <v>151</v>
      </c>
      <c r="B1182" s="27">
        <v>700</v>
      </c>
      <c r="C1182" s="37" t="s">
        <v>85</v>
      </c>
      <c r="D1182" s="37" t="s">
        <v>161</v>
      </c>
      <c r="E1182" s="94" t="s">
        <v>710</v>
      </c>
      <c r="F1182" s="92">
        <v>110</v>
      </c>
      <c r="G1182" s="29">
        <f>+H1182+I1182</f>
        <v>0</v>
      </c>
      <c r="H1182" s="29"/>
      <c r="I1182" s="29"/>
      <c r="J1182" s="29">
        <f>+K1182+L1182</f>
        <v>0</v>
      </c>
      <c r="K1182" s="29"/>
      <c r="L1182" s="29"/>
      <c r="M1182" s="29">
        <f>+N1182+O1182</f>
        <v>0</v>
      </c>
      <c r="N1182" s="11"/>
      <c r="O1182" s="11"/>
    </row>
    <row r="1183" spans="1:15" ht="27.2" hidden="1" x14ac:dyDescent="0.25">
      <c r="A1183" s="26" t="s">
        <v>553</v>
      </c>
      <c r="B1183" s="27">
        <v>700</v>
      </c>
      <c r="C1183" s="37" t="s">
        <v>85</v>
      </c>
      <c r="D1183" s="37" t="s">
        <v>161</v>
      </c>
      <c r="E1183" s="94" t="s">
        <v>710</v>
      </c>
      <c r="F1183" s="92">
        <v>600</v>
      </c>
      <c r="G1183" s="29">
        <f>+G1184</f>
        <v>0</v>
      </c>
      <c r="H1183" s="29">
        <f t="shared" si="715"/>
        <v>0</v>
      </c>
      <c r="I1183" s="29">
        <f t="shared" si="715"/>
        <v>0</v>
      </c>
      <c r="J1183" s="29">
        <f>+J1184</f>
        <v>0</v>
      </c>
      <c r="K1183" s="29">
        <f t="shared" si="715"/>
        <v>0</v>
      </c>
      <c r="L1183" s="29">
        <f t="shared" si="715"/>
        <v>0</v>
      </c>
      <c r="M1183" s="29">
        <f>+M1184</f>
        <v>0</v>
      </c>
      <c r="N1183" s="39">
        <f t="shared" si="715"/>
        <v>0</v>
      </c>
      <c r="O1183" s="39">
        <f t="shared" si="715"/>
        <v>0</v>
      </c>
    </row>
    <row r="1184" spans="1:15" ht="13.6" hidden="1" x14ac:dyDescent="0.25">
      <c r="A1184" s="60" t="s">
        <v>554</v>
      </c>
      <c r="B1184" s="27">
        <v>700</v>
      </c>
      <c r="C1184" s="37" t="s">
        <v>85</v>
      </c>
      <c r="D1184" s="37" t="s">
        <v>161</v>
      </c>
      <c r="E1184" s="94" t="s">
        <v>710</v>
      </c>
      <c r="F1184" s="92">
        <v>610</v>
      </c>
      <c r="G1184" s="29">
        <f>+H1184+I1184</f>
        <v>0</v>
      </c>
      <c r="H1184" s="29"/>
      <c r="I1184" s="29"/>
      <c r="J1184" s="29">
        <f>+K1184+L1184</f>
        <v>0</v>
      </c>
      <c r="K1184" s="29"/>
      <c r="L1184" s="29"/>
      <c r="M1184" s="29">
        <f>+N1184+O1184</f>
        <v>0</v>
      </c>
      <c r="N1184" s="11"/>
      <c r="O1184" s="11"/>
    </row>
    <row r="1185" spans="1:15" x14ac:dyDescent="0.2">
      <c r="A1185" s="68" t="s">
        <v>711</v>
      </c>
      <c r="B1185" s="10">
        <v>700</v>
      </c>
      <c r="C1185" s="33" t="s">
        <v>85</v>
      </c>
      <c r="D1185" s="33" t="s">
        <v>36</v>
      </c>
      <c r="E1185" s="42"/>
      <c r="F1185" s="31"/>
      <c r="G1185" s="18">
        <f>+G1195+G1186</f>
        <v>287664.66183</v>
      </c>
      <c r="H1185" s="18">
        <f t="shared" ref="H1185:I1185" si="716">+H1195+H1186</f>
        <v>283580.16183</v>
      </c>
      <c r="I1185" s="18">
        <f t="shared" si="716"/>
        <v>4084.5</v>
      </c>
      <c r="J1185" s="18">
        <f>+J1195+J1186</f>
        <v>159180.4</v>
      </c>
      <c r="K1185" s="18">
        <f t="shared" ref="K1185:L1185" si="717">+K1195+K1186</f>
        <v>159180.4</v>
      </c>
      <c r="L1185" s="18">
        <f t="shared" si="717"/>
        <v>0</v>
      </c>
      <c r="M1185" s="18">
        <f>+M1195+M1186</f>
        <v>167456.79999999999</v>
      </c>
      <c r="N1185" s="25">
        <f t="shared" ref="N1185:O1185" si="718">+N1195+N1186</f>
        <v>167456.79999999999</v>
      </c>
      <c r="O1185" s="25">
        <f t="shared" si="718"/>
        <v>0</v>
      </c>
    </row>
    <row r="1186" spans="1:15" hidden="1" x14ac:dyDescent="0.2">
      <c r="A1186" s="68" t="s">
        <v>712</v>
      </c>
      <c r="B1186" s="10">
        <v>700</v>
      </c>
      <c r="C1186" s="33" t="s">
        <v>85</v>
      </c>
      <c r="D1186" s="33" t="s">
        <v>36</v>
      </c>
      <c r="E1186" s="42" t="s">
        <v>713</v>
      </c>
      <c r="F1186" s="31"/>
      <c r="G1186" s="18">
        <f t="shared" ref="G1186:O1187" si="719">+G1187</f>
        <v>0</v>
      </c>
      <c r="H1186" s="18">
        <f t="shared" si="719"/>
        <v>0</v>
      </c>
      <c r="I1186" s="18">
        <f t="shared" si="719"/>
        <v>0</v>
      </c>
      <c r="J1186" s="18">
        <f t="shared" si="719"/>
        <v>0</v>
      </c>
      <c r="K1186" s="18">
        <f t="shared" si="719"/>
        <v>0</v>
      </c>
      <c r="L1186" s="18">
        <f t="shared" si="719"/>
        <v>0</v>
      </c>
      <c r="M1186" s="18">
        <f t="shared" si="719"/>
        <v>0</v>
      </c>
      <c r="N1186" s="25">
        <f t="shared" si="719"/>
        <v>0</v>
      </c>
      <c r="O1186" s="25">
        <f t="shared" si="719"/>
        <v>0</v>
      </c>
    </row>
    <row r="1187" spans="1:15" ht="25.85" hidden="1" x14ac:dyDescent="0.2">
      <c r="A1187" s="22" t="s">
        <v>714</v>
      </c>
      <c r="B1187" s="10">
        <v>700</v>
      </c>
      <c r="C1187" s="33" t="s">
        <v>85</v>
      </c>
      <c r="D1187" s="33" t="s">
        <v>36</v>
      </c>
      <c r="E1187" s="42" t="s">
        <v>715</v>
      </c>
      <c r="F1187" s="31"/>
      <c r="G1187" s="18">
        <f t="shared" si="719"/>
        <v>0</v>
      </c>
      <c r="H1187" s="18">
        <f t="shared" si="719"/>
        <v>0</v>
      </c>
      <c r="I1187" s="18">
        <f t="shared" si="719"/>
        <v>0</v>
      </c>
      <c r="J1187" s="18">
        <f t="shared" si="719"/>
        <v>0</v>
      </c>
      <c r="K1187" s="18">
        <f t="shared" si="719"/>
        <v>0</v>
      </c>
      <c r="L1187" s="18">
        <f t="shared" si="719"/>
        <v>0</v>
      </c>
      <c r="M1187" s="18">
        <f t="shared" si="719"/>
        <v>0</v>
      </c>
      <c r="N1187" s="25">
        <f t="shared" si="719"/>
        <v>0</v>
      </c>
      <c r="O1187" s="25">
        <f t="shared" si="719"/>
        <v>0</v>
      </c>
    </row>
    <row r="1188" spans="1:15" ht="25.85" hidden="1" x14ac:dyDescent="0.2">
      <c r="A1188" s="22" t="s">
        <v>716</v>
      </c>
      <c r="B1188" s="10">
        <v>700</v>
      </c>
      <c r="C1188" s="33" t="s">
        <v>85</v>
      </c>
      <c r="D1188" s="33" t="s">
        <v>36</v>
      </c>
      <c r="E1188" s="42" t="s">
        <v>717</v>
      </c>
      <c r="F1188" s="31"/>
      <c r="G1188" s="18">
        <f t="shared" ref="G1188:I1188" si="720">+G1189+G1193</f>
        <v>0</v>
      </c>
      <c r="H1188" s="18">
        <f t="shared" si="720"/>
        <v>0</v>
      </c>
      <c r="I1188" s="18">
        <f t="shared" si="720"/>
        <v>0</v>
      </c>
      <c r="J1188" s="18">
        <f t="shared" ref="J1188:O1188" si="721">+J1189+J1193</f>
        <v>0</v>
      </c>
      <c r="K1188" s="18">
        <f t="shared" si="721"/>
        <v>0</v>
      </c>
      <c r="L1188" s="18">
        <f t="shared" si="721"/>
        <v>0</v>
      </c>
      <c r="M1188" s="18">
        <f t="shared" si="721"/>
        <v>0</v>
      </c>
      <c r="N1188" s="25">
        <f t="shared" si="721"/>
        <v>0</v>
      </c>
      <c r="O1188" s="25">
        <f t="shared" si="721"/>
        <v>0</v>
      </c>
    </row>
    <row r="1189" spans="1:15" ht="27.2" hidden="1" x14ac:dyDescent="0.25">
      <c r="A1189" s="26" t="s">
        <v>553</v>
      </c>
      <c r="B1189" s="27">
        <v>700</v>
      </c>
      <c r="C1189" s="37" t="s">
        <v>85</v>
      </c>
      <c r="D1189" s="37" t="s">
        <v>36</v>
      </c>
      <c r="E1189" s="45" t="s">
        <v>717</v>
      </c>
      <c r="F1189" s="28">
        <v>600</v>
      </c>
      <c r="G1189" s="29">
        <f t="shared" ref="G1189:I1189" si="722">+G1190+G1191+G1192</f>
        <v>0</v>
      </c>
      <c r="H1189" s="29">
        <f t="shared" si="722"/>
        <v>0</v>
      </c>
      <c r="I1189" s="29">
        <f t="shared" si="722"/>
        <v>0</v>
      </c>
      <c r="J1189" s="29">
        <f t="shared" ref="J1189:O1189" si="723">+J1190+J1191+J1192</f>
        <v>0</v>
      </c>
      <c r="K1189" s="29">
        <f t="shared" si="723"/>
        <v>0</v>
      </c>
      <c r="L1189" s="29">
        <f t="shared" si="723"/>
        <v>0</v>
      </c>
      <c r="M1189" s="29">
        <f t="shared" si="723"/>
        <v>0</v>
      </c>
      <c r="N1189" s="39">
        <f t="shared" si="723"/>
        <v>0</v>
      </c>
      <c r="O1189" s="39">
        <f t="shared" si="723"/>
        <v>0</v>
      </c>
    </row>
    <row r="1190" spans="1:15" ht="13.6" hidden="1" x14ac:dyDescent="0.25">
      <c r="A1190" s="60" t="s">
        <v>554</v>
      </c>
      <c r="B1190" s="27">
        <v>700</v>
      </c>
      <c r="C1190" s="37" t="s">
        <v>85</v>
      </c>
      <c r="D1190" s="37" t="s">
        <v>36</v>
      </c>
      <c r="E1190" s="45" t="s">
        <v>717</v>
      </c>
      <c r="F1190" s="28">
        <v>610</v>
      </c>
      <c r="G1190" s="29">
        <f t="shared" ref="G1190:G1192" si="724">+H1190+I1190</f>
        <v>0</v>
      </c>
      <c r="H1190" s="29"/>
      <c r="I1190" s="29"/>
      <c r="J1190" s="29">
        <f t="shared" ref="J1190:J1192" si="725">+K1190+L1190</f>
        <v>0</v>
      </c>
      <c r="K1190" s="29"/>
      <c r="L1190" s="29"/>
      <c r="M1190" s="29">
        <f t="shared" ref="M1190:M1192" si="726">+N1190+O1190</f>
        <v>0</v>
      </c>
      <c r="N1190" s="39"/>
      <c r="O1190" s="39"/>
    </row>
    <row r="1191" spans="1:15" ht="13.6" hidden="1" x14ac:dyDescent="0.25">
      <c r="A1191" s="40" t="s">
        <v>718</v>
      </c>
      <c r="B1191" s="27">
        <v>700</v>
      </c>
      <c r="C1191" s="37" t="s">
        <v>85</v>
      </c>
      <c r="D1191" s="37" t="s">
        <v>36</v>
      </c>
      <c r="E1191" s="45" t="s">
        <v>717</v>
      </c>
      <c r="F1191" s="28">
        <v>620</v>
      </c>
      <c r="G1191" s="29">
        <f t="shared" si="724"/>
        <v>0</v>
      </c>
      <c r="H1191" s="29"/>
      <c r="I1191" s="29"/>
      <c r="J1191" s="29">
        <f t="shared" si="725"/>
        <v>0</v>
      </c>
      <c r="K1191" s="29"/>
      <c r="L1191" s="29"/>
      <c r="M1191" s="29">
        <f t="shared" si="726"/>
        <v>0</v>
      </c>
      <c r="N1191" s="39"/>
      <c r="O1191" s="39"/>
    </row>
    <row r="1192" spans="1:15" ht="41.95" hidden="1" customHeight="1" x14ac:dyDescent="0.25">
      <c r="A1192" s="40" t="s">
        <v>719</v>
      </c>
      <c r="B1192" s="27">
        <v>700</v>
      </c>
      <c r="C1192" s="37" t="s">
        <v>85</v>
      </c>
      <c r="D1192" s="37" t="s">
        <v>36</v>
      </c>
      <c r="E1192" s="45" t="s">
        <v>717</v>
      </c>
      <c r="F1192" s="28">
        <v>630</v>
      </c>
      <c r="G1192" s="29">
        <f t="shared" si="724"/>
        <v>0</v>
      </c>
      <c r="H1192" s="29"/>
      <c r="I1192" s="29"/>
      <c r="J1192" s="29">
        <f t="shared" si="725"/>
        <v>0</v>
      </c>
      <c r="K1192" s="29"/>
      <c r="L1192" s="29"/>
      <c r="M1192" s="29">
        <f t="shared" si="726"/>
        <v>0</v>
      </c>
      <c r="N1192" s="39"/>
      <c r="O1192" s="39"/>
    </row>
    <row r="1193" spans="1:15" ht="13.6" hidden="1" x14ac:dyDescent="0.25">
      <c r="A1193" s="41" t="s">
        <v>41</v>
      </c>
      <c r="B1193" s="27">
        <v>700</v>
      </c>
      <c r="C1193" s="37" t="s">
        <v>85</v>
      </c>
      <c r="D1193" s="37" t="s">
        <v>36</v>
      </c>
      <c r="E1193" s="45" t="s">
        <v>717</v>
      </c>
      <c r="F1193" s="28">
        <v>800</v>
      </c>
      <c r="G1193" s="29">
        <f t="shared" ref="G1193:O1193" si="727">+G1194</f>
        <v>0</v>
      </c>
      <c r="H1193" s="29">
        <f t="shared" si="727"/>
        <v>0</v>
      </c>
      <c r="I1193" s="29">
        <f t="shared" si="727"/>
        <v>0</v>
      </c>
      <c r="J1193" s="29">
        <f t="shared" si="727"/>
        <v>0</v>
      </c>
      <c r="K1193" s="29">
        <f t="shared" si="727"/>
        <v>0</v>
      </c>
      <c r="L1193" s="29">
        <f t="shared" si="727"/>
        <v>0</v>
      </c>
      <c r="M1193" s="29">
        <f t="shared" si="727"/>
        <v>0</v>
      </c>
      <c r="N1193" s="39">
        <f t="shared" si="727"/>
        <v>0</v>
      </c>
      <c r="O1193" s="39">
        <f t="shared" si="727"/>
        <v>0</v>
      </c>
    </row>
    <row r="1194" spans="1:15" ht="27.2" hidden="1" x14ac:dyDescent="0.25">
      <c r="A1194" s="60" t="s">
        <v>252</v>
      </c>
      <c r="B1194" s="27">
        <v>700</v>
      </c>
      <c r="C1194" s="37" t="s">
        <v>85</v>
      </c>
      <c r="D1194" s="37" t="s">
        <v>36</v>
      </c>
      <c r="E1194" s="45" t="s">
        <v>717</v>
      </c>
      <c r="F1194" s="28">
        <v>810</v>
      </c>
      <c r="G1194" s="29">
        <f>+H1194+I1194</f>
        <v>0</v>
      </c>
      <c r="H1194" s="29"/>
      <c r="I1194" s="29"/>
      <c r="J1194" s="29">
        <f>+K1194+L1194</f>
        <v>0</v>
      </c>
      <c r="K1194" s="29"/>
      <c r="L1194" s="29"/>
      <c r="M1194" s="29">
        <f>+N1194+O1194</f>
        <v>0</v>
      </c>
      <c r="N1194" s="39"/>
      <c r="O1194" s="39"/>
    </row>
    <row r="1195" spans="1:15" x14ac:dyDescent="0.2">
      <c r="A1195" s="22" t="s">
        <v>24</v>
      </c>
      <c r="B1195" s="10">
        <v>700</v>
      </c>
      <c r="C1195" s="33" t="s">
        <v>85</v>
      </c>
      <c r="D1195" s="33" t="s">
        <v>36</v>
      </c>
      <c r="E1195" s="42" t="s">
        <v>25</v>
      </c>
      <c r="F1195" s="31"/>
      <c r="G1195" s="18">
        <f>+G1201+G1213+G1220+G1223+G1226+G1232+G1229+G1235+G1238+G1245+G1241+G1196</f>
        <v>287664.66183</v>
      </c>
      <c r="H1195" s="18">
        <f t="shared" ref="H1195:I1195" si="728">+H1201+H1213+H1220+H1223+H1226+H1232+H1229+H1235+H1238+H1245+H1241+H1196</f>
        <v>283580.16183</v>
      </c>
      <c r="I1195" s="18">
        <f t="shared" si="728"/>
        <v>4084.5</v>
      </c>
      <c r="J1195" s="18">
        <f>+J1201+J1213+J1220+J1223+J1226+J1232+J1229+J1235+J1238+J1245+J1241+J1196</f>
        <v>159180.4</v>
      </c>
      <c r="K1195" s="18">
        <f t="shared" ref="K1195:L1195" si="729">+K1201+K1213+K1220+K1223+K1226+K1232+K1229+K1235+K1238+K1245+K1241+K1196</f>
        <v>159180.4</v>
      </c>
      <c r="L1195" s="18">
        <f t="shared" si="729"/>
        <v>0</v>
      </c>
      <c r="M1195" s="18">
        <f>+M1201+M1213+M1220+M1223+M1226+M1232+M1229+M1235+M1238+M1245+M1241+M1196</f>
        <v>167456.79999999999</v>
      </c>
      <c r="N1195" s="25">
        <f t="shared" ref="N1195:O1195" si="730">+N1201+N1213+N1220+N1223+N1226+N1232+N1229+N1235+N1238+N1245+N1241+N1196</f>
        <v>167456.79999999999</v>
      </c>
      <c r="O1195" s="25">
        <f t="shared" si="730"/>
        <v>0</v>
      </c>
    </row>
    <row r="1196" spans="1:15" ht="25.85" hidden="1" x14ac:dyDescent="0.2">
      <c r="A1196" s="22" t="s">
        <v>30</v>
      </c>
      <c r="B1196" s="10">
        <v>700</v>
      </c>
      <c r="C1196" s="33" t="s">
        <v>85</v>
      </c>
      <c r="D1196" s="33" t="s">
        <v>36</v>
      </c>
      <c r="E1196" s="42" t="s">
        <v>31</v>
      </c>
      <c r="F1196" s="31"/>
      <c r="G1196" s="18">
        <f t="shared" ref="G1196:I1196" si="731">+G1197+G1199</f>
        <v>0</v>
      </c>
      <c r="H1196" s="18">
        <f t="shared" si="731"/>
        <v>0</v>
      </c>
      <c r="I1196" s="18">
        <f t="shared" si="731"/>
        <v>0</v>
      </c>
      <c r="J1196" s="18">
        <f t="shared" ref="J1196:O1196" si="732">+J1197+J1199</f>
        <v>0</v>
      </c>
      <c r="K1196" s="18">
        <f t="shared" si="732"/>
        <v>0</v>
      </c>
      <c r="L1196" s="18">
        <f t="shared" si="732"/>
        <v>0</v>
      </c>
      <c r="M1196" s="18">
        <f t="shared" si="732"/>
        <v>0</v>
      </c>
      <c r="N1196" s="25">
        <f t="shared" si="732"/>
        <v>0</v>
      </c>
      <c r="O1196" s="25">
        <f t="shared" si="732"/>
        <v>0</v>
      </c>
    </row>
    <row r="1197" spans="1:15" ht="13.6" hidden="1" x14ac:dyDescent="0.25">
      <c r="A1197" s="40" t="s">
        <v>39</v>
      </c>
      <c r="B1197" s="27">
        <v>700</v>
      </c>
      <c r="C1197" s="37" t="s">
        <v>85</v>
      </c>
      <c r="D1197" s="37" t="s">
        <v>36</v>
      </c>
      <c r="E1197" s="45" t="s">
        <v>31</v>
      </c>
      <c r="F1197" s="28">
        <v>200</v>
      </c>
      <c r="G1197" s="29">
        <f t="shared" ref="G1197:O1197" si="733">+G1198</f>
        <v>0</v>
      </c>
      <c r="H1197" s="29">
        <f t="shared" si="733"/>
        <v>0</v>
      </c>
      <c r="I1197" s="29">
        <f t="shared" si="733"/>
        <v>0</v>
      </c>
      <c r="J1197" s="29">
        <f t="shared" si="733"/>
        <v>0</v>
      </c>
      <c r="K1197" s="29">
        <f t="shared" si="733"/>
        <v>0</v>
      </c>
      <c r="L1197" s="29">
        <f t="shared" si="733"/>
        <v>0</v>
      </c>
      <c r="M1197" s="29">
        <f t="shared" si="733"/>
        <v>0</v>
      </c>
      <c r="N1197" s="39">
        <f t="shared" si="733"/>
        <v>0</v>
      </c>
      <c r="O1197" s="39">
        <f t="shared" si="733"/>
        <v>0</v>
      </c>
    </row>
    <row r="1198" spans="1:15" ht="13.6" hidden="1" x14ac:dyDescent="0.25">
      <c r="A1198" s="40" t="s">
        <v>40</v>
      </c>
      <c r="B1198" s="27">
        <v>700</v>
      </c>
      <c r="C1198" s="37" t="s">
        <v>85</v>
      </c>
      <c r="D1198" s="37" t="s">
        <v>36</v>
      </c>
      <c r="E1198" s="45" t="s">
        <v>31</v>
      </c>
      <c r="F1198" s="28">
        <v>240</v>
      </c>
      <c r="G1198" s="29">
        <f>+H1198+I1198</f>
        <v>0</v>
      </c>
      <c r="H1198" s="29"/>
      <c r="I1198" s="29"/>
      <c r="J1198" s="29">
        <f>+K1198+L1198</f>
        <v>0</v>
      </c>
      <c r="K1198" s="29"/>
      <c r="L1198" s="29"/>
      <c r="M1198" s="29">
        <f>+N1198+O1198</f>
        <v>0</v>
      </c>
      <c r="N1198" s="39"/>
      <c r="O1198" s="39"/>
    </row>
    <row r="1199" spans="1:15" ht="27.2" hidden="1" x14ac:dyDescent="0.25">
      <c r="A1199" s="26" t="s">
        <v>553</v>
      </c>
      <c r="B1199" s="27">
        <v>700</v>
      </c>
      <c r="C1199" s="37" t="s">
        <v>85</v>
      </c>
      <c r="D1199" s="37" t="s">
        <v>36</v>
      </c>
      <c r="E1199" s="45" t="s">
        <v>31</v>
      </c>
      <c r="F1199" s="28">
        <v>600</v>
      </c>
      <c r="G1199" s="29">
        <f t="shared" ref="G1199:O1199" si="734">+G1200</f>
        <v>0</v>
      </c>
      <c r="H1199" s="29">
        <f t="shared" si="734"/>
        <v>0</v>
      </c>
      <c r="I1199" s="29">
        <f t="shared" si="734"/>
        <v>0</v>
      </c>
      <c r="J1199" s="29">
        <f t="shared" si="734"/>
        <v>0</v>
      </c>
      <c r="K1199" s="29">
        <f t="shared" si="734"/>
        <v>0</v>
      </c>
      <c r="L1199" s="29">
        <f t="shared" si="734"/>
        <v>0</v>
      </c>
      <c r="M1199" s="29">
        <f t="shared" si="734"/>
        <v>0</v>
      </c>
      <c r="N1199" s="39">
        <f t="shared" si="734"/>
        <v>0</v>
      </c>
      <c r="O1199" s="39">
        <f t="shared" si="734"/>
        <v>0</v>
      </c>
    </row>
    <row r="1200" spans="1:15" ht="13.6" hidden="1" x14ac:dyDescent="0.25">
      <c r="A1200" s="60" t="s">
        <v>554</v>
      </c>
      <c r="B1200" s="27">
        <v>700</v>
      </c>
      <c r="C1200" s="37" t="s">
        <v>85</v>
      </c>
      <c r="D1200" s="37" t="s">
        <v>36</v>
      </c>
      <c r="E1200" s="45" t="s">
        <v>31</v>
      </c>
      <c r="F1200" s="28">
        <v>610</v>
      </c>
      <c r="G1200" s="29">
        <f>+H1200+I1200</f>
        <v>0</v>
      </c>
      <c r="H1200" s="29"/>
      <c r="I1200" s="29"/>
      <c r="J1200" s="29">
        <f>+K1200+L1200</f>
        <v>0</v>
      </c>
      <c r="K1200" s="29"/>
      <c r="L1200" s="29"/>
      <c r="M1200" s="29">
        <f>+N1200+O1200</f>
        <v>0</v>
      </c>
      <c r="N1200" s="39"/>
      <c r="O1200" s="39"/>
    </row>
    <row r="1201" spans="1:16" ht="25.85" x14ac:dyDescent="0.2">
      <c r="A1201" s="69" t="s">
        <v>720</v>
      </c>
      <c r="B1201" s="10">
        <v>700</v>
      </c>
      <c r="C1201" s="33" t="s">
        <v>85</v>
      </c>
      <c r="D1201" s="33" t="s">
        <v>36</v>
      </c>
      <c r="E1201" s="42" t="s">
        <v>721</v>
      </c>
      <c r="F1201" s="31"/>
      <c r="G1201" s="18">
        <f t="shared" ref="G1201:I1201" si="735">+G1202+G1204+G1211+G1206+G1209</f>
        <v>115449.63</v>
      </c>
      <c r="H1201" s="18">
        <f t="shared" si="735"/>
        <v>115449.63</v>
      </c>
      <c r="I1201" s="18">
        <f t="shared" si="735"/>
        <v>0</v>
      </c>
      <c r="J1201" s="18">
        <f t="shared" ref="J1201:O1201" si="736">+J1202+J1204+J1211+J1206+J1209</f>
        <v>159180.4</v>
      </c>
      <c r="K1201" s="18">
        <f t="shared" si="736"/>
        <v>159180.4</v>
      </c>
      <c r="L1201" s="18">
        <f t="shared" si="736"/>
        <v>0</v>
      </c>
      <c r="M1201" s="18">
        <f t="shared" si="736"/>
        <v>167456.79999999999</v>
      </c>
      <c r="N1201" s="9">
        <f t="shared" si="736"/>
        <v>167456.79999999999</v>
      </c>
      <c r="O1201" s="9">
        <f t="shared" si="736"/>
        <v>0</v>
      </c>
    </row>
    <row r="1202" spans="1:16" ht="40.75" hidden="1" x14ac:dyDescent="0.25">
      <c r="A1202" s="40" t="s">
        <v>28</v>
      </c>
      <c r="B1202" s="27">
        <v>700</v>
      </c>
      <c r="C1202" s="37" t="s">
        <v>85</v>
      </c>
      <c r="D1202" s="37" t="s">
        <v>36</v>
      </c>
      <c r="E1202" s="45" t="s">
        <v>721</v>
      </c>
      <c r="F1202" s="46" t="s">
        <v>49</v>
      </c>
      <c r="G1202" s="29">
        <f t="shared" ref="G1202:O1202" si="737">+G1203</f>
        <v>0</v>
      </c>
      <c r="H1202" s="29">
        <f t="shared" si="737"/>
        <v>0</v>
      </c>
      <c r="I1202" s="29">
        <f t="shared" si="737"/>
        <v>0</v>
      </c>
      <c r="J1202" s="29">
        <f t="shared" si="737"/>
        <v>0</v>
      </c>
      <c r="K1202" s="29">
        <f t="shared" si="737"/>
        <v>0</v>
      </c>
      <c r="L1202" s="29">
        <f t="shared" si="737"/>
        <v>0</v>
      </c>
      <c r="M1202" s="29">
        <f t="shared" si="737"/>
        <v>0</v>
      </c>
      <c r="N1202" s="11">
        <f t="shared" si="737"/>
        <v>0</v>
      </c>
      <c r="O1202" s="11">
        <f t="shared" si="737"/>
        <v>0</v>
      </c>
    </row>
    <row r="1203" spans="1:16" ht="13.6" hidden="1" x14ac:dyDescent="0.25">
      <c r="A1203" s="26" t="s">
        <v>151</v>
      </c>
      <c r="B1203" s="27">
        <v>700</v>
      </c>
      <c r="C1203" s="37" t="s">
        <v>85</v>
      </c>
      <c r="D1203" s="37" t="s">
        <v>36</v>
      </c>
      <c r="E1203" s="45" t="s">
        <v>721</v>
      </c>
      <c r="F1203" s="46" t="s">
        <v>152</v>
      </c>
      <c r="G1203" s="29">
        <f>+H1203+I1203</f>
        <v>0</v>
      </c>
      <c r="H1203" s="29"/>
      <c r="I1203" s="29"/>
      <c r="J1203" s="29">
        <f>+K1203+L1203</f>
        <v>0</v>
      </c>
      <c r="K1203" s="29"/>
      <c r="L1203" s="29"/>
      <c r="M1203" s="29">
        <f>+N1203+O1203</f>
        <v>0</v>
      </c>
      <c r="N1203" s="11"/>
      <c r="O1203" s="11"/>
    </row>
    <row r="1204" spans="1:16" ht="13.6" hidden="1" x14ac:dyDescent="0.25">
      <c r="A1204" s="40" t="s">
        <v>39</v>
      </c>
      <c r="B1204" s="27">
        <v>700</v>
      </c>
      <c r="C1204" s="37" t="s">
        <v>85</v>
      </c>
      <c r="D1204" s="37" t="s">
        <v>36</v>
      </c>
      <c r="E1204" s="45" t="s">
        <v>721</v>
      </c>
      <c r="F1204" s="38">
        <v>200</v>
      </c>
      <c r="G1204" s="29">
        <f t="shared" ref="G1204:O1204" si="738">+G1205</f>
        <v>0</v>
      </c>
      <c r="H1204" s="29">
        <f t="shared" si="738"/>
        <v>0</v>
      </c>
      <c r="I1204" s="29">
        <f t="shared" si="738"/>
        <v>0</v>
      </c>
      <c r="J1204" s="29">
        <f t="shared" si="738"/>
        <v>0</v>
      </c>
      <c r="K1204" s="29">
        <f t="shared" si="738"/>
        <v>0</v>
      </c>
      <c r="L1204" s="29">
        <f t="shared" si="738"/>
        <v>0</v>
      </c>
      <c r="M1204" s="29">
        <f t="shared" si="738"/>
        <v>0</v>
      </c>
      <c r="N1204" s="11">
        <f t="shared" si="738"/>
        <v>0</v>
      </c>
      <c r="O1204" s="11">
        <f t="shared" si="738"/>
        <v>0</v>
      </c>
    </row>
    <row r="1205" spans="1:16" ht="13.6" hidden="1" x14ac:dyDescent="0.25">
      <c r="A1205" s="40" t="s">
        <v>40</v>
      </c>
      <c r="B1205" s="27">
        <v>700</v>
      </c>
      <c r="C1205" s="37" t="s">
        <v>85</v>
      </c>
      <c r="D1205" s="37" t="s">
        <v>36</v>
      </c>
      <c r="E1205" s="45" t="s">
        <v>721</v>
      </c>
      <c r="F1205" s="38">
        <v>240</v>
      </c>
      <c r="G1205" s="29">
        <f>+H1205+I1205</f>
        <v>0</v>
      </c>
      <c r="H1205" s="29"/>
      <c r="I1205" s="29"/>
      <c r="J1205" s="29">
        <f>+K1205+L1205</f>
        <v>0</v>
      </c>
      <c r="K1205" s="29"/>
      <c r="L1205" s="29"/>
      <c r="M1205" s="29">
        <f>+N1205+O1205</f>
        <v>0</v>
      </c>
      <c r="N1205" s="11"/>
      <c r="O1205" s="11"/>
    </row>
    <row r="1206" spans="1:16" ht="13.6" hidden="1" x14ac:dyDescent="0.25">
      <c r="A1206" s="41" t="s">
        <v>114</v>
      </c>
      <c r="B1206" s="27">
        <v>700</v>
      </c>
      <c r="C1206" s="37" t="s">
        <v>85</v>
      </c>
      <c r="D1206" s="37" t="s">
        <v>36</v>
      </c>
      <c r="E1206" s="45" t="s">
        <v>721</v>
      </c>
      <c r="F1206" s="38">
        <v>300</v>
      </c>
      <c r="G1206" s="29">
        <f t="shared" ref="G1206:I1206" si="739">+G1208+G1207</f>
        <v>0</v>
      </c>
      <c r="H1206" s="29">
        <f t="shared" si="739"/>
        <v>0</v>
      </c>
      <c r="I1206" s="29">
        <f t="shared" si="739"/>
        <v>0</v>
      </c>
      <c r="J1206" s="29">
        <f t="shared" ref="J1206:O1206" si="740">+J1208+J1207</f>
        <v>0</v>
      </c>
      <c r="K1206" s="29">
        <f t="shared" si="740"/>
        <v>0</v>
      </c>
      <c r="L1206" s="29">
        <f t="shared" si="740"/>
        <v>0</v>
      </c>
      <c r="M1206" s="29">
        <f t="shared" si="740"/>
        <v>0</v>
      </c>
      <c r="N1206" s="39">
        <f t="shared" si="740"/>
        <v>0</v>
      </c>
      <c r="O1206" s="39">
        <f t="shared" si="740"/>
        <v>0</v>
      </c>
    </row>
    <row r="1207" spans="1:16" ht="13.6" hidden="1" x14ac:dyDescent="0.25">
      <c r="A1207" s="60" t="s">
        <v>153</v>
      </c>
      <c r="B1207" s="27">
        <v>700</v>
      </c>
      <c r="C1207" s="37" t="s">
        <v>85</v>
      </c>
      <c r="D1207" s="37" t="s">
        <v>36</v>
      </c>
      <c r="E1207" s="45" t="s">
        <v>721</v>
      </c>
      <c r="F1207" s="38">
        <v>320</v>
      </c>
      <c r="G1207" s="29">
        <f t="shared" ref="G1207:G1208" si="741">+H1207+I1207</f>
        <v>0</v>
      </c>
      <c r="H1207" s="29"/>
      <c r="I1207" s="29"/>
      <c r="J1207" s="29">
        <f t="shared" ref="J1207:J1208" si="742">+K1207+L1207</f>
        <v>0</v>
      </c>
      <c r="K1207" s="29"/>
      <c r="L1207" s="29"/>
      <c r="M1207" s="29">
        <f t="shared" ref="M1207:M1208" si="743">+N1207+O1207</f>
        <v>0</v>
      </c>
      <c r="N1207" s="11"/>
      <c r="O1207" s="11"/>
    </row>
    <row r="1208" spans="1:16" ht="13.6" hidden="1" x14ac:dyDescent="0.25">
      <c r="A1208" s="60" t="s">
        <v>115</v>
      </c>
      <c r="B1208" s="27">
        <v>700</v>
      </c>
      <c r="C1208" s="37" t="s">
        <v>85</v>
      </c>
      <c r="D1208" s="37" t="s">
        <v>36</v>
      </c>
      <c r="E1208" s="45" t="s">
        <v>721</v>
      </c>
      <c r="F1208" s="38">
        <v>360</v>
      </c>
      <c r="G1208" s="29">
        <f t="shared" si="741"/>
        <v>0</v>
      </c>
      <c r="H1208" s="29"/>
      <c r="I1208" s="29"/>
      <c r="J1208" s="29">
        <f t="shared" si="742"/>
        <v>0</v>
      </c>
      <c r="K1208" s="29"/>
      <c r="L1208" s="29"/>
      <c r="M1208" s="29">
        <f t="shared" si="743"/>
        <v>0</v>
      </c>
      <c r="N1208" s="11"/>
      <c r="O1208" s="11"/>
    </row>
    <row r="1209" spans="1:16" ht="27.2" x14ac:dyDescent="0.25">
      <c r="A1209" s="26" t="s">
        <v>553</v>
      </c>
      <c r="B1209" s="27">
        <v>700</v>
      </c>
      <c r="C1209" s="37" t="s">
        <v>85</v>
      </c>
      <c r="D1209" s="37" t="s">
        <v>36</v>
      </c>
      <c r="E1209" s="45" t="s">
        <v>721</v>
      </c>
      <c r="F1209" s="38">
        <v>600</v>
      </c>
      <c r="G1209" s="29">
        <f t="shared" ref="G1209:O1209" si="744">+G1210</f>
        <v>115449.63</v>
      </c>
      <c r="H1209" s="29">
        <f t="shared" si="744"/>
        <v>115449.63</v>
      </c>
      <c r="I1209" s="29">
        <f t="shared" si="744"/>
        <v>0</v>
      </c>
      <c r="J1209" s="29">
        <f t="shared" si="744"/>
        <v>159180.4</v>
      </c>
      <c r="K1209" s="29">
        <f t="shared" si="744"/>
        <v>159180.4</v>
      </c>
      <c r="L1209" s="29">
        <f t="shared" si="744"/>
        <v>0</v>
      </c>
      <c r="M1209" s="29">
        <f t="shared" si="744"/>
        <v>167456.79999999999</v>
      </c>
      <c r="N1209" s="11">
        <f t="shared" si="744"/>
        <v>167456.79999999999</v>
      </c>
      <c r="O1209" s="11">
        <f t="shared" si="744"/>
        <v>0</v>
      </c>
    </row>
    <row r="1210" spans="1:16" ht="13.6" x14ac:dyDescent="0.25">
      <c r="A1210" s="60" t="s">
        <v>554</v>
      </c>
      <c r="B1210" s="27">
        <v>700</v>
      </c>
      <c r="C1210" s="37" t="s">
        <v>85</v>
      </c>
      <c r="D1210" s="37" t="s">
        <v>36</v>
      </c>
      <c r="E1210" s="45" t="s">
        <v>721</v>
      </c>
      <c r="F1210" s="38">
        <v>610</v>
      </c>
      <c r="G1210" s="29">
        <f>+H1210+I1210</f>
        <v>115449.63</v>
      </c>
      <c r="H1210" s="29">
        <f>85118.07+30151.56+180</f>
        <v>115449.63</v>
      </c>
      <c r="I1210" s="29"/>
      <c r="J1210" s="29">
        <f>+K1210+L1210</f>
        <v>159180.4</v>
      </c>
      <c r="K1210" s="29">
        <f>141087.4+18093</f>
        <v>159180.4</v>
      </c>
      <c r="L1210" s="29"/>
      <c r="M1210" s="29">
        <f>+N1210+O1210</f>
        <v>167456.79999999999</v>
      </c>
      <c r="N1210" s="11">
        <f>148423+19033.8</f>
        <v>167456.79999999999</v>
      </c>
      <c r="O1210" s="11"/>
      <c r="P1210" s="1" t="s">
        <v>722</v>
      </c>
    </row>
    <row r="1211" spans="1:16" ht="13.6" hidden="1" x14ac:dyDescent="0.25">
      <c r="A1211" s="41" t="s">
        <v>41</v>
      </c>
      <c r="B1211" s="27">
        <v>700</v>
      </c>
      <c r="C1211" s="37" t="s">
        <v>85</v>
      </c>
      <c r="D1211" s="37" t="s">
        <v>36</v>
      </c>
      <c r="E1211" s="45" t="s">
        <v>721</v>
      </c>
      <c r="F1211" s="38">
        <v>800</v>
      </c>
      <c r="G1211" s="29">
        <f t="shared" ref="G1211:O1211" si="745">+G1212</f>
        <v>0</v>
      </c>
      <c r="H1211" s="29">
        <f t="shared" si="745"/>
        <v>0</v>
      </c>
      <c r="I1211" s="29">
        <f t="shared" si="745"/>
        <v>0</v>
      </c>
      <c r="J1211" s="29">
        <f t="shared" si="745"/>
        <v>0</v>
      </c>
      <c r="K1211" s="29">
        <f t="shared" si="745"/>
        <v>0</v>
      </c>
      <c r="L1211" s="29">
        <f t="shared" si="745"/>
        <v>0</v>
      </c>
      <c r="M1211" s="29">
        <f t="shared" si="745"/>
        <v>0</v>
      </c>
      <c r="N1211" s="11">
        <f t="shared" si="745"/>
        <v>0</v>
      </c>
      <c r="O1211" s="11">
        <f t="shared" si="745"/>
        <v>0</v>
      </c>
    </row>
    <row r="1212" spans="1:16" ht="13.6" hidden="1" x14ac:dyDescent="0.25">
      <c r="A1212" s="26" t="s">
        <v>42</v>
      </c>
      <c r="B1212" s="27">
        <v>700</v>
      </c>
      <c r="C1212" s="37" t="s">
        <v>85</v>
      </c>
      <c r="D1212" s="37" t="s">
        <v>36</v>
      </c>
      <c r="E1212" s="45" t="s">
        <v>721</v>
      </c>
      <c r="F1212" s="55">
        <v>850</v>
      </c>
      <c r="G1212" s="29">
        <f>+H1212+I1212</f>
        <v>0</v>
      </c>
      <c r="H1212" s="29"/>
      <c r="I1212" s="29"/>
      <c r="J1212" s="29">
        <f>+K1212+L1212</f>
        <v>0</v>
      </c>
      <c r="K1212" s="29"/>
      <c r="L1212" s="29"/>
      <c r="M1212" s="29">
        <f>+N1212+O1212</f>
        <v>0</v>
      </c>
      <c r="N1212" s="11"/>
      <c r="O1212" s="11"/>
    </row>
    <row r="1213" spans="1:16" ht="15.65" x14ac:dyDescent="0.2">
      <c r="A1213" s="32" t="s">
        <v>32</v>
      </c>
      <c r="B1213" s="10">
        <v>700</v>
      </c>
      <c r="C1213" s="33" t="s">
        <v>85</v>
      </c>
      <c r="D1213" s="33" t="s">
        <v>36</v>
      </c>
      <c r="E1213" s="42" t="s">
        <v>33</v>
      </c>
      <c r="F1213" s="91"/>
      <c r="G1213" s="18">
        <f t="shared" ref="G1213:I1213" si="746">+G1214+G1216+G1218</f>
        <v>168021.5</v>
      </c>
      <c r="H1213" s="18">
        <f t="shared" si="746"/>
        <v>168021.5</v>
      </c>
      <c r="I1213" s="18">
        <f t="shared" si="746"/>
        <v>0</v>
      </c>
      <c r="J1213" s="18">
        <f t="shared" ref="J1213:O1213" si="747">+J1214+J1216+J1218</f>
        <v>0</v>
      </c>
      <c r="K1213" s="18">
        <f t="shared" si="747"/>
        <v>0</v>
      </c>
      <c r="L1213" s="18">
        <f t="shared" si="747"/>
        <v>0</v>
      </c>
      <c r="M1213" s="18">
        <f t="shared" si="747"/>
        <v>0</v>
      </c>
      <c r="N1213" s="25">
        <f t="shared" si="747"/>
        <v>0</v>
      </c>
      <c r="O1213" s="25">
        <f t="shared" si="747"/>
        <v>0</v>
      </c>
    </row>
    <row r="1214" spans="1:16" ht="40.75" x14ac:dyDescent="0.25">
      <c r="A1214" s="40" t="s">
        <v>28</v>
      </c>
      <c r="B1214" s="27">
        <v>700</v>
      </c>
      <c r="C1214" s="37" t="s">
        <v>85</v>
      </c>
      <c r="D1214" s="37" t="s">
        <v>36</v>
      </c>
      <c r="E1214" s="45" t="s">
        <v>33</v>
      </c>
      <c r="F1214" s="46" t="s">
        <v>49</v>
      </c>
      <c r="G1214" s="29">
        <f t="shared" ref="G1214:O1214" si="748">+G1215</f>
        <v>18021.5</v>
      </c>
      <c r="H1214" s="29">
        <f t="shared" si="748"/>
        <v>18021.5</v>
      </c>
      <c r="I1214" s="29">
        <f t="shared" si="748"/>
        <v>0</v>
      </c>
      <c r="J1214" s="29">
        <f t="shared" si="748"/>
        <v>0</v>
      </c>
      <c r="K1214" s="29">
        <f t="shared" si="748"/>
        <v>0</v>
      </c>
      <c r="L1214" s="29">
        <f t="shared" si="748"/>
        <v>0</v>
      </c>
      <c r="M1214" s="29">
        <f t="shared" si="748"/>
        <v>0</v>
      </c>
      <c r="N1214" s="39">
        <f t="shared" si="748"/>
        <v>0</v>
      </c>
      <c r="O1214" s="39">
        <f t="shared" si="748"/>
        <v>0</v>
      </c>
    </row>
    <row r="1215" spans="1:16" ht="13.6" x14ac:dyDescent="0.25">
      <c r="A1215" s="26" t="s">
        <v>151</v>
      </c>
      <c r="B1215" s="27">
        <v>700</v>
      </c>
      <c r="C1215" s="37" t="s">
        <v>85</v>
      </c>
      <c r="D1215" s="37" t="s">
        <v>36</v>
      </c>
      <c r="E1215" s="45" t="s">
        <v>33</v>
      </c>
      <c r="F1215" s="46" t="s">
        <v>152</v>
      </c>
      <c r="G1215" s="29">
        <f>+H1215+I1215</f>
        <v>18021.5</v>
      </c>
      <c r="H1215" s="29">
        <v>18021.5</v>
      </c>
      <c r="I1215" s="29"/>
      <c r="J1215" s="29">
        <f>+K1215+L1215</f>
        <v>0</v>
      </c>
      <c r="K1215" s="29"/>
      <c r="L1215" s="29"/>
      <c r="M1215" s="29">
        <f>+N1215+O1215</f>
        <v>0</v>
      </c>
      <c r="N1215" s="39"/>
      <c r="O1215" s="39"/>
      <c r="P1215" s="1" t="s">
        <v>723</v>
      </c>
    </row>
    <row r="1216" spans="1:16" ht="13.6" hidden="1" x14ac:dyDescent="0.25">
      <c r="A1216" s="40" t="s">
        <v>39</v>
      </c>
      <c r="B1216" s="27">
        <v>700</v>
      </c>
      <c r="C1216" s="37" t="s">
        <v>85</v>
      </c>
      <c r="D1216" s="37" t="s">
        <v>36</v>
      </c>
      <c r="E1216" s="45" t="s">
        <v>33</v>
      </c>
      <c r="F1216" s="38">
        <v>200</v>
      </c>
      <c r="G1216" s="29">
        <f t="shared" ref="G1216:O1216" si="749">+G1217</f>
        <v>0</v>
      </c>
      <c r="H1216" s="29">
        <f t="shared" si="749"/>
        <v>0</v>
      </c>
      <c r="I1216" s="29">
        <f t="shared" si="749"/>
        <v>0</v>
      </c>
      <c r="J1216" s="29">
        <f t="shared" si="749"/>
        <v>0</v>
      </c>
      <c r="K1216" s="29">
        <f t="shared" si="749"/>
        <v>0</v>
      </c>
      <c r="L1216" s="29">
        <f t="shared" si="749"/>
        <v>0</v>
      </c>
      <c r="M1216" s="29">
        <f t="shared" si="749"/>
        <v>0</v>
      </c>
      <c r="N1216" s="39">
        <f t="shared" si="749"/>
        <v>0</v>
      </c>
      <c r="O1216" s="39">
        <f t="shared" si="749"/>
        <v>0</v>
      </c>
    </row>
    <row r="1217" spans="1:15" ht="13.6" hidden="1" x14ac:dyDescent="0.25">
      <c r="A1217" s="40" t="s">
        <v>40</v>
      </c>
      <c r="B1217" s="27">
        <v>700</v>
      </c>
      <c r="C1217" s="37" t="s">
        <v>85</v>
      </c>
      <c r="D1217" s="37" t="s">
        <v>36</v>
      </c>
      <c r="E1217" s="45" t="s">
        <v>33</v>
      </c>
      <c r="F1217" s="38">
        <v>240</v>
      </c>
      <c r="G1217" s="29">
        <f>+H1217+I1217</f>
        <v>0</v>
      </c>
      <c r="H1217" s="29"/>
      <c r="I1217" s="29"/>
      <c r="J1217" s="29">
        <f>+K1217+L1217</f>
        <v>0</v>
      </c>
      <c r="K1217" s="29"/>
      <c r="L1217" s="29"/>
      <c r="M1217" s="29">
        <f>+N1217+O1217</f>
        <v>0</v>
      </c>
      <c r="N1217" s="39"/>
      <c r="O1217" s="39"/>
    </row>
    <row r="1218" spans="1:15" ht="27.2" x14ac:dyDescent="0.25">
      <c r="A1218" s="26" t="s">
        <v>553</v>
      </c>
      <c r="B1218" s="27">
        <v>700</v>
      </c>
      <c r="C1218" s="37" t="s">
        <v>85</v>
      </c>
      <c r="D1218" s="37" t="s">
        <v>36</v>
      </c>
      <c r="E1218" s="45" t="s">
        <v>33</v>
      </c>
      <c r="F1218" s="28">
        <v>600</v>
      </c>
      <c r="G1218" s="29">
        <f t="shared" ref="G1218:O1218" si="750">+G1219</f>
        <v>150000</v>
      </c>
      <c r="H1218" s="29">
        <f t="shared" si="750"/>
        <v>150000</v>
      </c>
      <c r="I1218" s="29">
        <f t="shared" si="750"/>
        <v>0</v>
      </c>
      <c r="J1218" s="29">
        <f t="shared" si="750"/>
        <v>0</v>
      </c>
      <c r="K1218" s="29">
        <f t="shared" si="750"/>
        <v>0</v>
      </c>
      <c r="L1218" s="29">
        <f t="shared" si="750"/>
        <v>0</v>
      </c>
      <c r="M1218" s="29">
        <f t="shared" si="750"/>
        <v>0</v>
      </c>
      <c r="N1218" s="39">
        <f t="shared" si="750"/>
        <v>0</v>
      </c>
      <c r="O1218" s="39">
        <f t="shared" si="750"/>
        <v>0</v>
      </c>
    </row>
    <row r="1219" spans="1:15" ht="13.6" x14ac:dyDescent="0.25">
      <c r="A1219" s="60" t="s">
        <v>554</v>
      </c>
      <c r="B1219" s="27">
        <v>700</v>
      </c>
      <c r="C1219" s="37" t="s">
        <v>85</v>
      </c>
      <c r="D1219" s="37" t="s">
        <v>36</v>
      </c>
      <c r="E1219" s="45" t="s">
        <v>33</v>
      </c>
      <c r="F1219" s="28">
        <v>610</v>
      </c>
      <c r="G1219" s="29">
        <f>+H1219+I1219</f>
        <v>150000</v>
      </c>
      <c r="H1219" s="29">
        <v>150000</v>
      </c>
      <c r="I1219" s="29"/>
      <c r="J1219" s="29">
        <f>+K1219+L1219</f>
        <v>0</v>
      </c>
      <c r="K1219" s="29"/>
      <c r="L1219" s="29"/>
      <c r="M1219" s="29">
        <f>+N1219+O1219</f>
        <v>0</v>
      </c>
      <c r="N1219" s="39"/>
      <c r="O1219" s="39"/>
    </row>
    <row r="1220" spans="1:15" ht="25.85" hidden="1" x14ac:dyDescent="0.25">
      <c r="A1220" s="108" t="s">
        <v>724</v>
      </c>
      <c r="B1220" s="10">
        <v>700</v>
      </c>
      <c r="C1220" s="33" t="s">
        <v>85</v>
      </c>
      <c r="D1220" s="33" t="s">
        <v>36</v>
      </c>
      <c r="E1220" s="42" t="s">
        <v>725</v>
      </c>
      <c r="F1220" s="28"/>
      <c r="G1220" s="18">
        <f t="shared" ref="G1220:O1221" si="751">+G1221</f>
        <v>0</v>
      </c>
      <c r="H1220" s="18">
        <f t="shared" si="751"/>
        <v>0</v>
      </c>
      <c r="I1220" s="18">
        <f t="shared" si="751"/>
        <v>0</v>
      </c>
      <c r="J1220" s="18">
        <f t="shared" si="751"/>
        <v>0</v>
      </c>
      <c r="K1220" s="18">
        <f t="shared" si="751"/>
        <v>0</v>
      </c>
      <c r="L1220" s="18">
        <f t="shared" si="751"/>
        <v>0</v>
      </c>
      <c r="M1220" s="18">
        <f t="shared" si="751"/>
        <v>0</v>
      </c>
      <c r="N1220" s="25">
        <f t="shared" si="751"/>
        <v>0</v>
      </c>
      <c r="O1220" s="25">
        <f t="shared" si="751"/>
        <v>0</v>
      </c>
    </row>
    <row r="1221" spans="1:15" ht="27.2" hidden="1" x14ac:dyDescent="0.25">
      <c r="A1221" s="26" t="s">
        <v>553</v>
      </c>
      <c r="B1221" s="27">
        <v>700</v>
      </c>
      <c r="C1221" s="37" t="s">
        <v>85</v>
      </c>
      <c r="D1221" s="37" t="s">
        <v>36</v>
      </c>
      <c r="E1221" s="45" t="s">
        <v>725</v>
      </c>
      <c r="F1221" s="28">
        <v>600</v>
      </c>
      <c r="G1221" s="29">
        <f t="shared" si="751"/>
        <v>0</v>
      </c>
      <c r="H1221" s="29">
        <f t="shared" si="751"/>
        <v>0</v>
      </c>
      <c r="I1221" s="29">
        <f t="shared" si="751"/>
        <v>0</v>
      </c>
      <c r="J1221" s="29">
        <f t="shared" si="751"/>
        <v>0</v>
      </c>
      <c r="K1221" s="29">
        <f t="shared" si="751"/>
        <v>0</v>
      </c>
      <c r="L1221" s="29">
        <f t="shared" si="751"/>
        <v>0</v>
      </c>
      <c r="M1221" s="29">
        <f t="shared" si="751"/>
        <v>0</v>
      </c>
      <c r="N1221" s="39">
        <f t="shared" si="751"/>
        <v>0</v>
      </c>
      <c r="O1221" s="39">
        <f t="shared" si="751"/>
        <v>0</v>
      </c>
    </row>
    <row r="1222" spans="1:15" ht="13.6" hidden="1" x14ac:dyDescent="0.25">
      <c r="A1222" s="60" t="s">
        <v>554</v>
      </c>
      <c r="B1222" s="27">
        <v>700</v>
      </c>
      <c r="C1222" s="37" t="s">
        <v>85</v>
      </c>
      <c r="D1222" s="37" t="s">
        <v>36</v>
      </c>
      <c r="E1222" s="45" t="s">
        <v>725</v>
      </c>
      <c r="F1222" s="28">
        <v>610</v>
      </c>
      <c r="G1222" s="29">
        <f>+H1222+I1222</f>
        <v>0</v>
      </c>
      <c r="H1222" s="29"/>
      <c r="I1222" s="29"/>
      <c r="J1222" s="29">
        <f>+K1222+L1222</f>
        <v>0</v>
      </c>
      <c r="K1222" s="29"/>
      <c r="L1222" s="29"/>
      <c r="M1222" s="29">
        <f>+N1222+O1222</f>
        <v>0</v>
      </c>
      <c r="N1222" s="39"/>
      <c r="O1222" s="39"/>
    </row>
    <row r="1223" spans="1:15" ht="38.75" hidden="1" x14ac:dyDescent="0.25">
      <c r="A1223" s="108" t="s">
        <v>726</v>
      </c>
      <c r="B1223" s="10">
        <v>700</v>
      </c>
      <c r="C1223" s="33" t="s">
        <v>85</v>
      </c>
      <c r="D1223" s="33" t="s">
        <v>36</v>
      </c>
      <c r="E1223" s="42" t="s">
        <v>727</v>
      </c>
      <c r="F1223" s="28"/>
      <c r="G1223" s="18">
        <f t="shared" ref="G1223:O1224" si="752">+G1224</f>
        <v>0</v>
      </c>
      <c r="H1223" s="18">
        <f t="shared" si="752"/>
        <v>0</v>
      </c>
      <c r="I1223" s="18">
        <f t="shared" si="752"/>
        <v>0</v>
      </c>
      <c r="J1223" s="18">
        <f t="shared" si="752"/>
        <v>0</v>
      </c>
      <c r="K1223" s="18">
        <f t="shared" si="752"/>
        <v>0</v>
      </c>
      <c r="L1223" s="18">
        <f t="shared" si="752"/>
        <v>0</v>
      </c>
      <c r="M1223" s="18">
        <f t="shared" si="752"/>
        <v>0</v>
      </c>
      <c r="N1223" s="25">
        <f t="shared" si="752"/>
        <v>0</v>
      </c>
      <c r="O1223" s="25">
        <f t="shared" si="752"/>
        <v>0</v>
      </c>
    </row>
    <row r="1224" spans="1:15" ht="27.2" hidden="1" x14ac:dyDescent="0.25">
      <c r="A1224" s="26" t="s">
        <v>553</v>
      </c>
      <c r="B1224" s="27">
        <v>700</v>
      </c>
      <c r="C1224" s="37" t="s">
        <v>85</v>
      </c>
      <c r="D1224" s="37" t="s">
        <v>36</v>
      </c>
      <c r="E1224" s="42" t="s">
        <v>727</v>
      </c>
      <c r="F1224" s="28">
        <v>600</v>
      </c>
      <c r="G1224" s="29">
        <f t="shared" si="752"/>
        <v>0</v>
      </c>
      <c r="H1224" s="29">
        <f t="shared" si="752"/>
        <v>0</v>
      </c>
      <c r="I1224" s="29">
        <f t="shared" si="752"/>
        <v>0</v>
      </c>
      <c r="J1224" s="29">
        <f t="shared" si="752"/>
        <v>0</v>
      </c>
      <c r="K1224" s="29">
        <f t="shared" si="752"/>
        <v>0</v>
      </c>
      <c r="L1224" s="29">
        <f t="shared" si="752"/>
        <v>0</v>
      </c>
      <c r="M1224" s="29">
        <f t="shared" si="752"/>
        <v>0</v>
      </c>
      <c r="N1224" s="39">
        <f t="shared" si="752"/>
        <v>0</v>
      </c>
      <c r="O1224" s="39">
        <f t="shared" si="752"/>
        <v>0</v>
      </c>
    </row>
    <row r="1225" spans="1:15" ht="13.6" hidden="1" x14ac:dyDescent="0.25">
      <c r="A1225" s="60" t="s">
        <v>554</v>
      </c>
      <c r="B1225" s="27">
        <v>700</v>
      </c>
      <c r="C1225" s="37" t="s">
        <v>85</v>
      </c>
      <c r="D1225" s="37" t="s">
        <v>36</v>
      </c>
      <c r="E1225" s="42" t="s">
        <v>727</v>
      </c>
      <c r="F1225" s="28">
        <v>610</v>
      </c>
      <c r="G1225" s="29">
        <f>+H1225+I1225</f>
        <v>0</v>
      </c>
      <c r="H1225" s="29"/>
      <c r="I1225" s="29"/>
      <c r="J1225" s="29">
        <f>+K1225+L1225</f>
        <v>0</v>
      </c>
      <c r="K1225" s="29"/>
      <c r="L1225" s="29"/>
      <c r="M1225" s="29">
        <f>+N1225+O1225</f>
        <v>0</v>
      </c>
      <c r="N1225" s="39"/>
      <c r="O1225" s="39"/>
    </row>
    <row r="1226" spans="1:15" ht="51.65" hidden="1" x14ac:dyDescent="0.2">
      <c r="A1226" s="22" t="s">
        <v>728</v>
      </c>
      <c r="B1226" s="10">
        <v>700</v>
      </c>
      <c r="C1226" s="33" t="s">
        <v>85</v>
      </c>
      <c r="D1226" s="33" t="s">
        <v>36</v>
      </c>
      <c r="E1226" s="42" t="s">
        <v>729</v>
      </c>
      <c r="F1226" s="50"/>
      <c r="G1226" s="18">
        <f t="shared" ref="G1226:O1230" si="753">+G1227</f>
        <v>0</v>
      </c>
      <c r="H1226" s="18">
        <f t="shared" si="753"/>
        <v>0</v>
      </c>
      <c r="I1226" s="18">
        <f t="shared" si="753"/>
        <v>0</v>
      </c>
      <c r="J1226" s="18">
        <f t="shared" si="753"/>
        <v>0</v>
      </c>
      <c r="K1226" s="18">
        <f t="shared" si="753"/>
        <v>0</v>
      </c>
      <c r="L1226" s="18">
        <f t="shared" si="753"/>
        <v>0</v>
      </c>
      <c r="M1226" s="18">
        <f t="shared" si="753"/>
        <v>0</v>
      </c>
      <c r="N1226" s="25">
        <f t="shared" si="753"/>
        <v>0</v>
      </c>
      <c r="O1226" s="25">
        <f t="shared" si="753"/>
        <v>0</v>
      </c>
    </row>
    <row r="1227" spans="1:15" ht="13.6" hidden="1" x14ac:dyDescent="0.25">
      <c r="A1227" s="40" t="s">
        <v>39</v>
      </c>
      <c r="B1227" s="27">
        <v>700</v>
      </c>
      <c r="C1227" s="37" t="s">
        <v>85</v>
      </c>
      <c r="D1227" s="37" t="s">
        <v>36</v>
      </c>
      <c r="E1227" s="45" t="s">
        <v>729</v>
      </c>
      <c r="F1227" s="46" t="s">
        <v>78</v>
      </c>
      <c r="G1227" s="29">
        <f t="shared" si="753"/>
        <v>0</v>
      </c>
      <c r="H1227" s="29">
        <f t="shared" si="753"/>
        <v>0</v>
      </c>
      <c r="I1227" s="29">
        <f t="shared" si="753"/>
        <v>0</v>
      </c>
      <c r="J1227" s="29">
        <f t="shared" si="753"/>
        <v>0</v>
      </c>
      <c r="K1227" s="29">
        <f t="shared" si="753"/>
        <v>0</v>
      </c>
      <c r="L1227" s="29">
        <f t="shared" si="753"/>
        <v>0</v>
      </c>
      <c r="M1227" s="29">
        <f t="shared" si="753"/>
        <v>0</v>
      </c>
      <c r="N1227" s="39">
        <f t="shared" si="753"/>
        <v>0</v>
      </c>
      <c r="O1227" s="39">
        <f t="shared" si="753"/>
        <v>0</v>
      </c>
    </row>
    <row r="1228" spans="1:15" ht="13.6" hidden="1" x14ac:dyDescent="0.25">
      <c r="A1228" s="40" t="s">
        <v>40</v>
      </c>
      <c r="B1228" s="27">
        <v>700</v>
      </c>
      <c r="C1228" s="37" t="s">
        <v>85</v>
      </c>
      <c r="D1228" s="37" t="s">
        <v>36</v>
      </c>
      <c r="E1228" s="45" t="s">
        <v>729</v>
      </c>
      <c r="F1228" s="46" t="s">
        <v>79</v>
      </c>
      <c r="G1228" s="29">
        <f>+H1228+I1228</f>
        <v>0</v>
      </c>
      <c r="H1228" s="29"/>
      <c r="I1228" s="29"/>
      <c r="J1228" s="29">
        <f>+K1228+L1228</f>
        <v>0</v>
      </c>
      <c r="K1228" s="29"/>
      <c r="L1228" s="29"/>
      <c r="M1228" s="29">
        <f>+N1228+O1228</f>
        <v>0</v>
      </c>
      <c r="N1228" s="11"/>
      <c r="O1228" s="11"/>
    </row>
    <row r="1229" spans="1:15" ht="51.65" hidden="1" x14ac:dyDescent="0.2">
      <c r="A1229" s="22" t="s">
        <v>730</v>
      </c>
      <c r="B1229" s="10">
        <v>700</v>
      </c>
      <c r="C1229" s="33" t="s">
        <v>85</v>
      </c>
      <c r="D1229" s="33" t="s">
        <v>36</v>
      </c>
      <c r="E1229" s="42" t="s">
        <v>731</v>
      </c>
      <c r="F1229" s="50"/>
      <c r="G1229" s="18">
        <f t="shared" si="753"/>
        <v>0</v>
      </c>
      <c r="H1229" s="18">
        <f t="shared" si="753"/>
        <v>0</v>
      </c>
      <c r="I1229" s="18">
        <f t="shared" si="753"/>
        <v>0</v>
      </c>
      <c r="J1229" s="18">
        <f t="shared" si="753"/>
        <v>0</v>
      </c>
      <c r="K1229" s="18">
        <f t="shared" si="753"/>
        <v>0</v>
      </c>
      <c r="L1229" s="18">
        <f t="shared" si="753"/>
        <v>0</v>
      </c>
      <c r="M1229" s="18">
        <f t="shared" si="753"/>
        <v>0</v>
      </c>
      <c r="N1229" s="25">
        <f t="shared" si="753"/>
        <v>0</v>
      </c>
      <c r="O1229" s="25">
        <f t="shared" si="753"/>
        <v>0</v>
      </c>
    </row>
    <row r="1230" spans="1:15" ht="13.6" hidden="1" x14ac:dyDescent="0.25">
      <c r="A1230" s="40" t="s">
        <v>39</v>
      </c>
      <c r="B1230" s="27">
        <v>700</v>
      </c>
      <c r="C1230" s="37" t="s">
        <v>85</v>
      </c>
      <c r="D1230" s="37" t="s">
        <v>36</v>
      </c>
      <c r="E1230" s="45" t="s">
        <v>731</v>
      </c>
      <c r="F1230" s="46" t="s">
        <v>78</v>
      </c>
      <c r="G1230" s="29">
        <f t="shared" si="753"/>
        <v>0</v>
      </c>
      <c r="H1230" s="29">
        <f t="shared" si="753"/>
        <v>0</v>
      </c>
      <c r="I1230" s="29">
        <f t="shared" si="753"/>
        <v>0</v>
      </c>
      <c r="J1230" s="29">
        <f t="shared" si="753"/>
        <v>0</v>
      </c>
      <c r="K1230" s="29">
        <f t="shared" si="753"/>
        <v>0</v>
      </c>
      <c r="L1230" s="29">
        <f t="shared" si="753"/>
        <v>0</v>
      </c>
      <c r="M1230" s="29">
        <f t="shared" si="753"/>
        <v>0</v>
      </c>
      <c r="N1230" s="39">
        <f t="shared" si="753"/>
        <v>0</v>
      </c>
      <c r="O1230" s="39">
        <f t="shared" si="753"/>
        <v>0</v>
      </c>
    </row>
    <row r="1231" spans="1:15" ht="13.6" hidden="1" x14ac:dyDescent="0.25">
      <c r="A1231" s="40" t="s">
        <v>40</v>
      </c>
      <c r="B1231" s="27">
        <v>700</v>
      </c>
      <c r="C1231" s="37" t="s">
        <v>85</v>
      </c>
      <c r="D1231" s="37" t="s">
        <v>36</v>
      </c>
      <c r="E1231" s="45" t="s">
        <v>731</v>
      </c>
      <c r="F1231" s="46" t="s">
        <v>79</v>
      </c>
      <c r="G1231" s="29">
        <f>+H1231+I1231</f>
        <v>0</v>
      </c>
      <c r="H1231" s="29"/>
      <c r="I1231" s="29"/>
      <c r="J1231" s="29">
        <f>+K1231+L1231</f>
        <v>0</v>
      </c>
      <c r="K1231" s="29"/>
      <c r="L1231" s="29"/>
      <c r="M1231" s="29">
        <f>+N1231+O1231</f>
        <v>0</v>
      </c>
      <c r="N1231" s="11"/>
      <c r="O1231" s="11"/>
    </row>
    <row r="1232" spans="1:15" ht="64.55" hidden="1" x14ac:dyDescent="0.2">
      <c r="A1232" s="22" t="s">
        <v>732</v>
      </c>
      <c r="B1232" s="10">
        <v>700</v>
      </c>
      <c r="C1232" s="33" t="s">
        <v>85</v>
      </c>
      <c r="D1232" s="33" t="s">
        <v>36</v>
      </c>
      <c r="E1232" s="42" t="s">
        <v>733</v>
      </c>
      <c r="F1232" s="50"/>
      <c r="G1232" s="18">
        <f t="shared" ref="G1232:O1236" si="754">+G1233</f>
        <v>0</v>
      </c>
      <c r="H1232" s="18">
        <f t="shared" si="754"/>
        <v>0</v>
      </c>
      <c r="I1232" s="18">
        <f t="shared" si="754"/>
        <v>0</v>
      </c>
      <c r="J1232" s="18">
        <f t="shared" si="754"/>
        <v>0</v>
      </c>
      <c r="K1232" s="18">
        <f t="shared" si="754"/>
        <v>0</v>
      </c>
      <c r="L1232" s="18">
        <f t="shared" si="754"/>
        <v>0</v>
      </c>
      <c r="M1232" s="18">
        <f t="shared" si="754"/>
        <v>0</v>
      </c>
      <c r="N1232" s="25">
        <f t="shared" si="754"/>
        <v>0</v>
      </c>
      <c r="O1232" s="25">
        <f t="shared" si="754"/>
        <v>0</v>
      </c>
    </row>
    <row r="1233" spans="1:15" ht="13.6" hidden="1" x14ac:dyDescent="0.25">
      <c r="A1233" s="40" t="s">
        <v>39</v>
      </c>
      <c r="B1233" s="27">
        <v>700</v>
      </c>
      <c r="C1233" s="37" t="s">
        <v>85</v>
      </c>
      <c r="D1233" s="37" t="s">
        <v>36</v>
      </c>
      <c r="E1233" s="45" t="s">
        <v>733</v>
      </c>
      <c r="F1233" s="46" t="s">
        <v>78</v>
      </c>
      <c r="G1233" s="29">
        <f t="shared" si="754"/>
        <v>0</v>
      </c>
      <c r="H1233" s="29">
        <f t="shared" si="754"/>
        <v>0</v>
      </c>
      <c r="I1233" s="29">
        <f t="shared" si="754"/>
        <v>0</v>
      </c>
      <c r="J1233" s="29">
        <f t="shared" si="754"/>
        <v>0</v>
      </c>
      <c r="K1233" s="29">
        <f t="shared" si="754"/>
        <v>0</v>
      </c>
      <c r="L1233" s="29">
        <f t="shared" si="754"/>
        <v>0</v>
      </c>
      <c r="M1233" s="29">
        <f t="shared" si="754"/>
        <v>0</v>
      </c>
      <c r="N1233" s="39">
        <f t="shared" si="754"/>
        <v>0</v>
      </c>
      <c r="O1233" s="39">
        <f t="shared" si="754"/>
        <v>0</v>
      </c>
    </row>
    <row r="1234" spans="1:15" ht="13.6" hidden="1" x14ac:dyDescent="0.25">
      <c r="A1234" s="40" t="s">
        <v>40</v>
      </c>
      <c r="B1234" s="27">
        <v>700</v>
      </c>
      <c r="C1234" s="37" t="s">
        <v>85</v>
      </c>
      <c r="D1234" s="37" t="s">
        <v>36</v>
      </c>
      <c r="E1234" s="45" t="s">
        <v>733</v>
      </c>
      <c r="F1234" s="46" t="s">
        <v>79</v>
      </c>
      <c r="G1234" s="29">
        <f>+H1234+I1234</f>
        <v>0</v>
      </c>
      <c r="H1234" s="29"/>
      <c r="I1234" s="29"/>
      <c r="J1234" s="29">
        <f>+K1234+L1234</f>
        <v>0</v>
      </c>
      <c r="K1234" s="29"/>
      <c r="L1234" s="29"/>
      <c r="M1234" s="29">
        <f>+N1234+O1234</f>
        <v>0</v>
      </c>
      <c r="N1234" s="11"/>
      <c r="O1234" s="11"/>
    </row>
    <row r="1235" spans="1:15" ht="51.65" hidden="1" x14ac:dyDescent="0.2">
      <c r="A1235" s="22" t="s">
        <v>734</v>
      </c>
      <c r="B1235" s="10">
        <v>700</v>
      </c>
      <c r="C1235" s="33" t="s">
        <v>85</v>
      </c>
      <c r="D1235" s="33" t="s">
        <v>36</v>
      </c>
      <c r="E1235" s="42" t="s">
        <v>735</v>
      </c>
      <c r="F1235" s="50"/>
      <c r="G1235" s="18">
        <f t="shared" si="754"/>
        <v>0</v>
      </c>
      <c r="H1235" s="18">
        <f t="shared" si="754"/>
        <v>0</v>
      </c>
      <c r="I1235" s="18">
        <f t="shared" si="754"/>
        <v>0</v>
      </c>
      <c r="J1235" s="18">
        <f t="shared" si="754"/>
        <v>0</v>
      </c>
      <c r="K1235" s="18">
        <f t="shared" si="754"/>
        <v>0</v>
      </c>
      <c r="L1235" s="18">
        <f t="shared" si="754"/>
        <v>0</v>
      </c>
      <c r="M1235" s="18">
        <f t="shared" si="754"/>
        <v>0</v>
      </c>
      <c r="N1235" s="25">
        <f t="shared" si="754"/>
        <v>0</v>
      </c>
      <c r="O1235" s="25">
        <f t="shared" si="754"/>
        <v>0</v>
      </c>
    </row>
    <row r="1236" spans="1:15" ht="13.6" hidden="1" x14ac:dyDescent="0.25">
      <c r="A1236" s="40" t="s">
        <v>39</v>
      </c>
      <c r="B1236" s="27">
        <v>700</v>
      </c>
      <c r="C1236" s="37" t="s">
        <v>85</v>
      </c>
      <c r="D1236" s="37" t="s">
        <v>36</v>
      </c>
      <c r="E1236" s="45" t="s">
        <v>735</v>
      </c>
      <c r="F1236" s="46" t="s">
        <v>78</v>
      </c>
      <c r="G1236" s="29">
        <f t="shared" si="754"/>
        <v>0</v>
      </c>
      <c r="H1236" s="29">
        <f t="shared" si="754"/>
        <v>0</v>
      </c>
      <c r="I1236" s="29">
        <f t="shared" si="754"/>
        <v>0</v>
      </c>
      <c r="J1236" s="29">
        <f t="shared" si="754"/>
        <v>0</v>
      </c>
      <c r="K1236" s="29">
        <f t="shared" si="754"/>
        <v>0</v>
      </c>
      <c r="L1236" s="29">
        <f t="shared" si="754"/>
        <v>0</v>
      </c>
      <c r="M1236" s="29">
        <f t="shared" si="754"/>
        <v>0</v>
      </c>
      <c r="N1236" s="39">
        <f t="shared" si="754"/>
        <v>0</v>
      </c>
      <c r="O1236" s="39">
        <f t="shared" si="754"/>
        <v>0</v>
      </c>
    </row>
    <row r="1237" spans="1:15" ht="13.6" hidden="1" x14ac:dyDescent="0.25">
      <c r="A1237" s="40" t="s">
        <v>40</v>
      </c>
      <c r="B1237" s="27">
        <v>700</v>
      </c>
      <c r="C1237" s="37" t="s">
        <v>85</v>
      </c>
      <c r="D1237" s="37" t="s">
        <v>36</v>
      </c>
      <c r="E1237" s="45" t="s">
        <v>735</v>
      </c>
      <c r="F1237" s="46" t="s">
        <v>79</v>
      </c>
      <c r="G1237" s="29">
        <f>+H1237+I1237</f>
        <v>0</v>
      </c>
      <c r="H1237" s="29"/>
      <c r="I1237" s="29"/>
      <c r="J1237" s="29">
        <f>+K1237+L1237</f>
        <v>0</v>
      </c>
      <c r="K1237" s="29"/>
      <c r="L1237" s="29"/>
      <c r="M1237" s="29">
        <f>+N1237+O1237</f>
        <v>0</v>
      </c>
      <c r="N1237" s="11"/>
      <c r="O1237" s="11"/>
    </row>
    <row r="1238" spans="1:15" ht="64.55" hidden="1" x14ac:dyDescent="0.2">
      <c r="A1238" s="22" t="s">
        <v>736</v>
      </c>
      <c r="B1238" s="10">
        <v>700</v>
      </c>
      <c r="C1238" s="33" t="s">
        <v>85</v>
      </c>
      <c r="D1238" s="33" t="s">
        <v>36</v>
      </c>
      <c r="E1238" s="42" t="s">
        <v>733</v>
      </c>
      <c r="F1238" s="50"/>
      <c r="G1238" s="18">
        <f t="shared" ref="G1238:O1243" si="755">+G1239</f>
        <v>0</v>
      </c>
      <c r="H1238" s="18">
        <f t="shared" si="755"/>
        <v>0</v>
      </c>
      <c r="I1238" s="18">
        <f t="shared" si="755"/>
        <v>0</v>
      </c>
      <c r="J1238" s="18">
        <f t="shared" si="755"/>
        <v>0</v>
      </c>
      <c r="K1238" s="18">
        <f t="shared" si="755"/>
        <v>0</v>
      </c>
      <c r="L1238" s="18">
        <f t="shared" si="755"/>
        <v>0</v>
      </c>
      <c r="M1238" s="18">
        <f t="shared" si="755"/>
        <v>0</v>
      </c>
      <c r="N1238" s="25">
        <f t="shared" si="755"/>
        <v>0</v>
      </c>
      <c r="O1238" s="25">
        <f t="shared" si="755"/>
        <v>0</v>
      </c>
    </row>
    <row r="1239" spans="1:15" ht="13.6" hidden="1" x14ac:dyDescent="0.25">
      <c r="A1239" s="40" t="s">
        <v>39</v>
      </c>
      <c r="B1239" s="27">
        <v>700</v>
      </c>
      <c r="C1239" s="37" t="s">
        <v>85</v>
      </c>
      <c r="D1239" s="37" t="s">
        <v>36</v>
      </c>
      <c r="E1239" s="45" t="s">
        <v>733</v>
      </c>
      <c r="F1239" s="46" t="s">
        <v>78</v>
      </c>
      <c r="G1239" s="29">
        <f t="shared" si="755"/>
        <v>0</v>
      </c>
      <c r="H1239" s="29">
        <f t="shared" si="755"/>
        <v>0</v>
      </c>
      <c r="I1239" s="29">
        <f t="shared" si="755"/>
        <v>0</v>
      </c>
      <c r="J1239" s="29">
        <f t="shared" si="755"/>
        <v>0</v>
      </c>
      <c r="K1239" s="29">
        <f t="shared" si="755"/>
        <v>0</v>
      </c>
      <c r="L1239" s="29">
        <f t="shared" si="755"/>
        <v>0</v>
      </c>
      <c r="M1239" s="29">
        <f t="shared" si="755"/>
        <v>0</v>
      </c>
      <c r="N1239" s="39">
        <f t="shared" si="755"/>
        <v>0</v>
      </c>
      <c r="O1239" s="39">
        <f t="shared" si="755"/>
        <v>0</v>
      </c>
    </row>
    <row r="1240" spans="1:15" ht="13.6" hidden="1" x14ac:dyDescent="0.25">
      <c r="A1240" s="40" t="s">
        <v>40</v>
      </c>
      <c r="B1240" s="27">
        <v>700</v>
      </c>
      <c r="C1240" s="37" t="s">
        <v>85</v>
      </c>
      <c r="D1240" s="37" t="s">
        <v>36</v>
      </c>
      <c r="E1240" s="45" t="s">
        <v>733</v>
      </c>
      <c r="F1240" s="46" t="s">
        <v>79</v>
      </c>
      <c r="G1240" s="29">
        <f>+H1240+I1240</f>
        <v>0</v>
      </c>
      <c r="H1240" s="29"/>
      <c r="I1240" s="29"/>
      <c r="J1240" s="29">
        <f>+K1240+L1240</f>
        <v>0</v>
      </c>
      <c r="K1240" s="29">
        <f>913.1-913.1</f>
        <v>0</v>
      </c>
      <c r="L1240" s="29"/>
      <c r="M1240" s="29">
        <f>+N1240+O1240</f>
        <v>0</v>
      </c>
      <c r="N1240" s="11">
        <f>913.1-913.1</f>
        <v>0</v>
      </c>
      <c r="O1240" s="11"/>
    </row>
    <row r="1241" spans="1:15" x14ac:dyDescent="0.2">
      <c r="A1241" s="22" t="s">
        <v>737</v>
      </c>
      <c r="B1241" s="10">
        <v>700</v>
      </c>
      <c r="C1241" s="33" t="s">
        <v>85</v>
      </c>
      <c r="D1241" s="33" t="s">
        <v>36</v>
      </c>
      <c r="E1241" s="42" t="s">
        <v>738</v>
      </c>
      <c r="F1241" s="50"/>
      <c r="G1241" s="18">
        <f t="shared" ref="G1241:G1242" si="756">+G1242</f>
        <v>4193.5318299999999</v>
      </c>
      <c r="H1241" s="18">
        <f t="shared" ref="H1241:O1242" si="757">+H1242</f>
        <v>109.03183</v>
      </c>
      <c r="I1241" s="18">
        <f t="shared" si="757"/>
        <v>4084.5</v>
      </c>
      <c r="J1241" s="18">
        <f t="shared" ref="J1241:J1242" si="758">+J1242</f>
        <v>0</v>
      </c>
      <c r="K1241" s="18">
        <f t="shared" si="757"/>
        <v>0</v>
      </c>
      <c r="L1241" s="18">
        <f t="shared" si="757"/>
        <v>0</v>
      </c>
      <c r="M1241" s="18">
        <f t="shared" ref="M1241:M1242" si="759">+M1242</f>
        <v>0</v>
      </c>
      <c r="N1241" s="25">
        <f t="shared" si="757"/>
        <v>0</v>
      </c>
      <c r="O1241" s="25">
        <f t="shared" si="757"/>
        <v>0</v>
      </c>
    </row>
    <row r="1242" spans="1:15" x14ac:dyDescent="0.2">
      <c r="A1242" s="35" t="s">
        <v>739</v>
      </c>
      <c r="B1242" s="10">
        <v>700</v>
      </c>
      <c r="C1242" s="33" t="s">
        <v>85</v>
      </c>
      <c r="D1242" s="33" t="s">
        <v>36</v>
      </c>
      <c r="E1242" s="42" t="s">
        <v>740</v>
      </c>
      <c r="F1242" s="50"/>
      <c r="G1242" s="18">
        <f t="shared" si="756"/>
        <v>4193.5318299999999</v>
      </c>
      <c r="H1242" s="18">
        <f t="shared" si="757"/>
        <v>109.03183</v>
      </c>
      <c r="I1242" s="18">
        <f t="shared" si="757"/>
        <v>4084.5</v>
      </c>
      <c r="J1242" s="18">
        <f t="shared" si="758"/>
        <v>0</v>
      </c>
      <c r="K1242" s="18">
        <f t="shared" si="757"/>
        <v>0</v>
      </c>
      <c r="L1242" s="18">
        <f t="shared" si="757"/>
        <v>0</v>
      </c>
      <c r="M1242" s="18">
        <f t="shared" si="759"/>
        <v>0</v>
      </c>
      <c r="N1242" s="25">
        <f t="shared" si="757"/>
        <v>0</v>
      </c>
      <c r="O1242" s="25">
        <f t="shared" si="757"/>
        <v>0</v>
      </c>
    </row>
    <row r="1243" spans="1:15" ht="27.2" x14ac:dyDescent="0.25">
      <c r="A1243" s="26" t="s">
        <v>553</v>
      </c>
      <c r="B1243" s="27">
        <v>700</v>
      </c>
      <c r="C1243" s="37" t="s">
        <v>85</v>
      </c>
      <c r="D1243" s="37" t="s">
        <v>36</v>
      </c>
      <c r="E1243" s="45" t="s">
        <v>740</v>
      </c>
      <c r="F1243" s="46" t="s">
        <v>741</v>
      </c>
      <c r="G1243" s="29">
        <f t="shared" si="755"/>
        <v>4193.5318299999999</v>
      </c>
      <c r="H1243" s="29">
        <f t="shared" si="755"/>
        <v>109.03183</v>
      </c>
      <c r="I1243" s="29">
        <f t="shared" si="755"/>
        <v>4084.5</v>
      </c>
      <c r="J1243" s="29">
        <f t="shared" si="755"/>
        <v>0</v>
      </c>
      <c r="K1243" s="29">
        <f t="shared" si="755"/>
        <v>0</v>
      </c>
      <c r="L1243" s="29">
        <f t="shared" si="755"/>
        <v>0</v>
      </c>
      <c r="M1243" s="29">
        <f t="shared" si="755"/>
        <v>0</v>
      </c>
      <c r="N1243" s="39">
        <f t="shared" si="755"/>
        <v>0</v>
      </c>
      <c r="O1243" s="39">
        <f t="shared" si="755"/>
        <v>0</v>
      </c>
    </row>
    <row r="1244" spans="1:15" ht="13.6" x14ac:dyDescent="0.25">
      <c r="A1244" s="60" t="s">
        <v>554</v>
      </c>
      <c r="B1244" s="27">
        <v>700</v>
      </c>
      <c r="C1244" s="37" t="s">
        <v>85</v>
      </c>
      <c r="D1244" s="37" t="s">
        <v>36</v>
      </c>
      <c r="E1244" s="45" t="s">
        <v>740</v>
      </c>
      <c r="F1244" s="46" t="s">
        <v>742</v>
      </c>
      <c r="G1244" s="29">
        <f>+H1244+I1244</f>
        <v>4193.5318299999999</v>
      </c>
      <c r="H1244" s="29">
        <v>109.03183</v>
      </c>
      <c r="I1244" s="29">
        <v>4084.5</v>
      </c>
      <c r="J1244" s="29">
        <f>+K1244+L1244</f>
        <v>0</v>
      </c>
      <c r="K1244" s="29"/>
      <c r="L1244" s="29"/>
      <c r="M1244" s="29">
        <f>+N1244+O1244</f>
        <v>0</v>
      </c>
      <c r="N1244" s="11"/>
      <c r="O1244" s="11"/>
    </row>
    <row r="1245" spans="1:15" ht="13.6" hidden="1" x14ac:dyDescent="0.25">
      <c r="A1245" s="22" t="s">
        <v>651</v>
      </c>
      <c r="B1245" s="10">
        <v>700</v>
      </c>
      <c r="C1245" s="33" t="s">
        <v>85</v>
      </c>
      <c r="D1245" s="33" t="s">
        <v>36</v>
      </c>
      <c r="E1245" s="42" t="s">
        <v>743</v>
      </c>
      <c r="F1245" s="46"/>
      <c r="G1245" s="18">
        <f t="shared" ref="G1245:O1247" si="760">+G1246</f>
        <v>0</v>
      </c>
      <c r="H1245" s="18">
        <f t="shared" ref="H1245:O1245" si="761">+H1246</f>
        <v>0</v>
      </c>
      <c r="I1245" s="18">
        <f t="shared" si="761"/>
        <v>0</v>
      </c>
      <c r="J1245" s="18">
        <f>+J1246</f>
        <v>0</v>
      </c>
      <c r="K1245" s="18">
        <f t="shared" si="761"/>
        <v>0</v>
      </c>
      <c r="L1245" s="18">
        <f t="shared" si="761"/>
        <v>0</v>
      </c>
      <c r="M1245" s="18">
        <f>+M1246</f>
        <v>0</v>
      </c>
      <c r="N1245" s="25">
        <f t="shared" si="761"/>
        <v>0</v>
      </c>
      <c r="O1245" s="25">
        <f t="shared" si="761"/>
        <v>0</v>
      </c>
    </row>
    <row r="1246" spans="1:15" hidden="1" x14ac:dyDescent="0.2">
      <c r="A1246" s="22" t="s">
        <v>744</v>
      </c>
      <c r="B1246" s="10">
        <v>700</v>
      </c>
      <c r="C1246" s="33" t="s">
        <v>85</v>
      </c>
      <c r="D1246" s="33" t="s">
        <v>36</v>
      </c>
      <c r="E1246" s="42" t="s">
        <v>745</v>
      </c>
      <c r="F1246" s="50"/>
      <c r="G1246" s="18">
        <f t="shared" si="760"/>
        <v>0</v>
      </c>
      <c r="H1246" s="18">
        <f t="shared" si="760"/>
        <v>0</v>
      </c>
      <c r="I1246" s="18">
        <f t="shared" si="760"/>
        <v>0</v>
      </c>
      <c r="J1246" s="18">
        <f t="shared" si="760"/>
        <v>0</v>
      </c>
      <c r="K1246" s="18">
        <f t="shared" si="760"/>
        <v>0</v>
      </c>
      <c r="L1246" s="18">
        <f t="shared" si="760"/>
        <v>0</v>
      </c>
      <c r="M1246" s="18">
        <f t="shared" si="760"/>
        <v>0</v>
      </c>
      <c r="N1246" s="25">
        <f t="shared" si="760"/>
        <v>0</v>
      </c>
      <c r="O1246" s="25">
        <f t="shared" si="760"/>
        <v>0</v>
      </c>
    </row>
    <row r="1247" spans="1:15" ht="27.2" hidden="1" x14ac:dyDescent="0.25">
      <c r="A1247" s="26" t="s">
        <v>553</v>
      </c>
      <c r="B1247" s="27">
        <v>700</v>
      </c>
      <c r="C1247" s="37" t="s">
        <v>85</v>
      </c>
      <c r="D1247" s="37" t="s">
        <v>36</v>
      </c>
      <c r="E1247" s="45" t="s">
        <v>745</v>
      </c>
      <c r="F1247" s="46" t="s">
        <v>741</v>
      </c>
      <c r="G1247" s="29">
        <f t="shared" si="760"/>
        <v>0</v>
      </c>
      <c r="H1247" s="29">
        <f t="shared" si="760"/>
        <v>0</v>
      </c>
      <c r="I1247" s="29">
        <f t="shared" si="760"/>
        <v>0</v>
      </c>
      <c r="J1247" s="29">
        <f t="shared" si="760"/>
        <v>0</v>
      </c>
      <c r="K1247" s="29">
        <f t="shared" si="760"/>
        <v>0</v>
      </c>
      <c r="L1247" s="29">
        <f t="shared" si="760"/>
        <v>0</v>
      </c>
      <c r="M1247" s="29">
        <f t="shared" si="760"/>
        <v>0</v>
      </c>
      <c r="N1247" s="39">
        <f t="shared" si="760"/>
        <v>0</v>
      </c>
      <c r="O1247" s="39">
        <f t="shared" si="760"/>
        <v>0</v>
      </c>
    </row>
    <row r="1248" spans="1:15" ht="13.6" hidden="1" x14ac:dyDescent="0.25">
      <c r="A1248" s="60" t="s">
        <v>554</v>
      </c>
      <c r="B1248" s="27">
        <v>700</v>
      </c>
      <c r="C1248" s="37" t="s">
        <v>85</v>
      </c>
      <c r="D1248" s="37" t="s">
        <v>36</v>
      </c>
      <c r="E1248" s="45" t="s">
        <v>745</v>
      </c>
      <c r="F1248" s="46" t="s">
        <v>742</v>
      </c>
      <c r="G1248" s="29">
        <f>+H1248+I1248</f>
        <v>0</v>
      </c>
      <c r="H1248" s="29"/>
      <c r="I1248" s="29"/>
      <c r="J1248" s="29">
        <f>+K1248+L1248</f>
        <v>0</v>
      </c>
      <c r="K1248" s="29"/>
      <c r="L1248" s="29"/>
      <c r="M1248" s="29">
        <f>+N1248+O1248</f>
        <v>0</v>
      </c>
      <c r="N1248" s="11"/>
      <c r="O1248" s="11"/>
    </row>
    <row r="1249" spans="1:15" x14ac:dyDescent="0.2">
      <c r="A1249" s="30" t="s">
        <v>746</v>
      </c>
      <c r="B1249" s="10">
        <v>700</v>
      </c>
      <c r="C1249" s="33" t="s">
        <v>85</v>
      </c>
      <c r="D1249" s="33" t="s">
        <v>85</v>
      </c>
      <c r="E1249" s="42"/>
      <c r="F1249" s="31"/>
      <c r="G1249" s="18">
        <f t="shared" ref="G1249:I1249" si="762">+G1250+G1271+G1293+G1312+G1325+G1357+G1334</f>
        <v>6709.4</v>
      </c>
      <c r="H1249" s="18">
        <f t="shared" si="762"/>
        <v>6709.4</v>
      </c>
      <c r="I1249" s="18">
        <f t="shared" si="762"/>
        <v>0</v>
      </c>
      <c r="J1249" s="18">
        <f t="shared" ref="J1249:O1249" si="763">+J1250+J1271+J1293+J1312+J1325+J1357+J1334</f>
        <v>6416.4</v>
      </c>
      <c r="K1249" s="18">
        <f t="shared" si="763"/>
        <v>6416.4</v>
      </c>
      <c r="L1249" s="18">
        <f t="shared" si="763"/>
        <v>0</v>
      </c>
      <c r="M1249" s="18">
        <f t="shared" si="763"/>
        <v>1749.4</v>
      </c>
      <c r="N1249" s="25">
        <f t="shared" si="763"/>
        <v>1749.4</v>
      </c>
      <c r="O1249" s="25">
        <f t="shared" si="763"/>
        <v>0</v>
      </c>
    </row>
    <row r="1250" spans="1:15" ht="26.5" x14ac:dyDescent="0.25">
      <c r="A1250" s="14" t="s">
        <v>747</v>
      </c>
      <c r="B1250" s="10">
        <v>700</v>
      </c>
      <c r="C1250" s="33" t="s">
        <v>85</v>
      </c>
      <c r="D1250" s="33" t="s">
        <v>85</v>
      </c>
      <c r="E1250" s="9" t="s">
        <v>748</v>
      </c>
      <c r="F1250" s="84"/>
      <c r="G1250" s="18">
        <f>+G1251+G1257+G1263</f>
        <v>5000</v>
      </c>
      <c r="H1250" s="18">
        <f t="shared" ref="H1250:I1250" si="764">+H1251+H1257+H1263</f>
        <v>5000</v>
      </c>
      <c r="I1250" s="18">
        <f t="shared" si="764"/>
        <v>0</v>
      </c>
      <c r="J1250" s="18">
        <f>+J1251+J1257+J1263</f>
        <v>4687</v>
      </c>
      <c r="K1250" s="18">
        <f t="shared" ref="K1250:L1250" si="765">+K1251+K1257+K1263</f>
        <v>4687</v>
      </c>
      <c r="L1250" s="18">
        <f t="shared" si="765"/>
        <v>0</v>
      </c>
      <c r="M1250" s="18">
        <f>+M1251+M1257+M1263</f>
        <v>0</v>
      </c>
      <c r="N1250" s="25">
        <f t="shared" ref="N1250:O1250" si="766">+N1251+N1257+N1263</f>
        <v>0</v>
      </c>
      <c r="O1250" s="25">
        <f t="shared" si="766"/>
        <v>0</v>
      </c>
    </row>
    <row r="1251" spans="1:15" ht="29.4" customHeight="1" x14ac:dyDescent="0.25">
      <c r="A1251" s="14" t="s">
        <v>749</v>
      </c>
      <c r="B1251" s="10">
        <v>700</v>
      </c>
      <c r="C1251" s="33" t="s">
        <v>85</v>
      </c>
      <c r="D1251" s="33" t="s">
        <v>85</v>
      </c>
      <c r="E1251" s="9" t="s">
        <v>750</v>
      </c>
      <c r="F1251" s="84"/>
      <c r="G1251" s="18">
        <f t="shared" ref="G1251:O1251" si="767">+G1252</f>
        <v>1845.7999999999997</v>
      </c>
      <c r="H1251" s="18">
        <f t="shared" si="767"/>
        <v>1845.7999999999997</v>
      </c>
      <c r="I1251" s="18">
        <f t="shared" si="767"/>
        <v>0</v>
      </c>
      <c r="J1251" s="18">
        <f t="shared" si="767"/>
        <v>2836</v>
      </c>
      <c r="K1251" s="18">
        <f t="shared" si="767"/>
        <v>2836</v>
      </c>
      <c r="L1251" s="18">
        <f t="shared" si="767"/>
        <v>0</v>
      </c>
      <c r="M1251" s="18">
        <f t="shared" si="767"/>
        <v>0</v>
      </c>
      <c r="N1251" s="9">
        <f t="shared" si="767"/>
        <v>0</v>
      </c>
      <c r="O1251" s="9">
        <f t="shared" si="767"/>
        <v>0</v>
      </c>
    </row>
    <row r="1252" spans="1:15" ht="24.65" customHeight="1" x14ac:dyDescent="0.25">
      <c r="A1252" s="14" t="s">
        <v>751</v>
      </c>
      <c r="B1252" s="10">
        <v>700</v>
      </c>
      <c r="C1252" s="33" t="s">
        <v>85</v>
      </c>
      <c r="D1252" s="33" t="s">
        <v>85</v>
      </c>
      <c r="E1252" s="9" t="s">
        <v>752</v>
      </c>
      <c r="F1252" s="88"/>
      <c r="G1252" s="18">
        <f>+G1253+G1255</f>
        <v>1845.7999999999997</v>
      </c>
      <c r="H1252" s="18">
        <f t="shared" ref="H1252:O1252" si="768">+H1253+H1255</f>
        <v>1845.7999999999997</v>
      </c>
      <c r="I1252" s="18">
        <f t="shared" si="768"/>
        <v>0</v>
      </c>
      <c r="J1252" s="18">
        <f t="shared" si="768"/>
        <v>2836</v>
      </c>
      <c r="K1252" s="18">
        <f t="shared" si="768"/>
        <v>2836</v>
      </c>
      <c r="L1252" s="18">
        <f t="shared" si="768"/>
        <v>0</v>
      </c>
      <c r="M1252" s="18">
        <f t="shared" si="768"/>
        <v>0</v>
      </c>
      <c r="N1252" s="25">
        <f t="shared" si="768"/>
        <v>0</v>
      </c>
      <c r="O1252" s="25">
        <f t="shared" si="768"/>
        <v>0</v>
      </c>
    </row>
    <row r="1253" spans="1:15" ht="13.6" x14ac:dyDescent="0.25">
      <c r="A1253" s="40" t="s">
        <v>39</v>
      </c>
      <c r="B1253" s="27">
        <v>700</v>
      </c>
      <c r="C1253" s="37" t="s">
        <v>85</v>
      </c>
      <c r="D1253" s="37" t="s">
        <v>85</v>
      </c>
      <c r="E1253" s="11" t="s">
        <v>752</v>
      </c>
      <c r="F1253" s="38">
        <v>200</v>
      </c>
      <c r="G1253" s="29">
        <f t="shared" ref="G1253:O1253" si="769">+G1254</f>
        <v>1845.7999999999997</v>
      </c>
      <c r="H1253" s="29">
        <f t="shared" si="769"/>
        <v>1845.7999999999997</v>
      </c>
      <c r="I1253" s="29">
        <f t="shared" si="769"/>
        <v>0</v>
      </c>
      <c r="J1253" s="29">
        <f t="shared" si="769"/>
        <v>2836</v>
      </c>
      <c r="K1253" s="29">
        <f t="shared" si="769"/>
        <v>2836</v>
      </c>
      <c r="L1253" s="29">
        <f t="shared" si="769"/>
        <v>0</v>
      </c>
      <c r="M1253" s="29">
        <f t="shared" si="769"/>
        <v>0</v>
      </c>
      <c r="N1253" s="11">
        <f t="shared" si="769"/>
        <v>0</v>
      </c>
      <c r="O1253" s="11">
        <f t="shared" si="769"/>
        <v>0</v>
      </c>
    </row>
    <row r="1254" spans="1:15" ht="13.6" x14ac:dyDescent="0.25">
      <c r="A1254" s="40" t="s">
        <v>40</v>
      </c>
      <c r="B1254" s="27">
        <v>700</v>
      </c>
      <c r="C1254" s="37" t="s">
        <v>85</v>
      </c>
      <c r="D1254" s="37" t="s">
        <v>85</v>
      </c>
      <c r="E1254" s="11" t="s">
        <v>752</v>
      </c>
      <c r="F1254" s="38">
        <v>240</v>
      </c>
      <c r="G1254" s="29">
        <f>+H1254+I1254</f>
        <v>1845.7999999999997</v>
      </c>
      <c r="H1254" s="29">
        <f>335+1050-289.4+337.3+412.9</f>
        <v>1845.7999999999997</v>
      </c>
      <c r="I1254" s="29"/>
      <c r="J1254" s="29">
        <f>+K1254+L1254</f>
        <v>2836</v>
      </c>
      <c r="K1254" s="29">
        <f>500+100+271.5+420+35+30+50+50+1000+177+60+35+78+29.5</f>
        <v>2836</v>
      </c>
      <c r="L1254" s="29"/>
      <c r="M1254" s="29">
        <f>+N1254+O1254</f>
        <v>0</v>
      </c>
      <c r="N1254" s="11"/>
      <c r="O1254" s="11"/>
    </row>
    <row r="1255" spans="1:15" ht="13.6" hidden="1" x14ac:dyDescent="0.25">
      <c r="A1255" s="40" t="s">
        <v>114</v>
      </c>
      <c r="B1255" s="27">
        <v>700</v>
      </c>
      <c r="C1255" s="37" t="s">
        <v>85</v>
      </c>
      <c r="D1255" s="37" t="s">
        <v>85</v>
      </c>
      <c r="E1255" s="11" t="s">
        <v>752</v>
      </c>
      <c r="F1255" s="28">
        <v>300</v>
      </c>
      <c r="G1255" s="29">
        <f t="shared" ref="G1255:O1255" si="770">+G1256</f>
        <v>0</v>
      </c>
      <c r="H1255" s="29">
        <f t="shared" si="770"/>
        <v>0</v>
      </c>
      <c r="I1255" s="29">
        <f t="shared" si="770"/>
        <v>0</v>
      </c>
      <c r="J1255" s="29">
        <f t="shared" si="770"/>
        <v>0</v>
      </c>
      <c r="K1255" s="29">
        <f t="shared" si="770"/>
        <v>0</v>
      </c>
      <c r="L1255" s="29">
        <f t="shared" si="770"/>
        <v>0</v>
      </c>
      <c r="M1255" s="29">
        <f t="shared" si="770"/>
        <v>0</v>
      </c>
      <c r="N1255" s="11">
        <f t="shared" si="770"/>
        <v>0</v>
      </c>
      <c r="O1255" s="11">
        <f t="shared" si="770"/>
        <v>0</v>
      </c>
    </row>
    <row r="1256" spans="1:15" ht="13.6" hidden="1" x14ac:dyDescent="0.25">
      <c r="A1256" s="40" t="s">
        <v>120</v>
      </c>
      <c r="B1256" s="27">
        <v>700</v>
      </c>
      <c r="C1256" s="37" t="s">
        <v>85</v>
      </c>
      <c r="D1256" s="37" t="s">
        <v>85</v>
      </c>
      <c r="E1256" s="11" t="s">
        <v>752</v>
      </c>
      <c r="F1256" s="28">
        <v>350</v>
      </c>
      <c r="G1256" s="29">
        <f>+H1256+I1256</f>
        <v>0</v>
      </c>
      <c r="H1256" s="29"/>
      <c r="I1256" s="29"/>
      <c r="J1256" s="29">
        <f>+K1256+L1256</f>
        <v>0</v>
      </c>
      <c r="K1256" s="29"/>
      <c r="L1256" s="29"/>
      <c r="M1256" s="29">
        <f>+N1256+O1256</f>
        <v>0</v>
      </c>
      <c r="N1256" s="11"/>
      <c r="O1256" s="11"/>
    </row>
    <row r="1257" spans="1:15" ht="13.6" x14ac:dyDescent="0.25">
      <c r="A1257" s="14" t="s">
        <v>753</v>
      </c>
      <c r="B1257" s="10">
        <v>700</v>
      </c>
      <c r="C1257" s="33" t="s">
        <v>85</v>
      </c>
      <c r="D1257" s="33" t="s">
        <v>85</v>
      </c>
      <c r="E1257" s="9" t="s">
        <v>754</v>
      </c>
      <c r="F1257" s="84"/>
      <c r="G1257" s="18">
        <f t="shared" ref="G1257:O1257" si="771">+G1258</f>
        <v>2168.1999999999998</v>
      </c>
      <c r="H1257" s="18">
        <f t="shared" si="771"/>
        <v>2168.1999999999998</v>
      </c>
      <c r="I1257" s="18">
        <f t="shared" si="771"/>
        <v>0</v>
      </c>
      <c r="J1257" s="18">
        <f t="shared" si="771"/>
        <v>995</v>
      </c>
      <c r="K1257" s="18">
        <f t="shared" si="771"/>
        <v>995</v>
      </c>
      <c r="L1257" s="18">
        <f t="shared" si="771"/>
        <v>0</v>
      </c>
      <c r="M1257" s="18">
        <f t="shared" si="771"/>
        <v>0</v>
      </c>
      <c r="N1257" s="9">
        <f t="shared" si="771"/>
        <v>0</v>
      </c>
      <c r="O1257" s="9">
        <f t="shared" si="771"/>
        <v>0</v>
      </c>
    </row>
    <row r="1258" spans="1:15" ht="13.6" x14ac:dyDescent="0.25">
      <c r="A1258" s="14" t="s">
        <v>755</v>
      </c>
      <c r="B1258" s="10">
        <v>700</v>
      </c>
      <c r="C1258" s="33" t="s">
        <v>85</v>
      </c>
      <c r="D1258" s="33" t="s">
        <v>85</v>
      </c>
      <c r="E1258" s="9" t="s">
        <v>756</v>
      </c>
      <c r="F1258" s="88"/>
      <c r="G1258" s="18">
        <f>+G1259+G1261</f>
        <v>2168.1999999999998</v>
      </c>
      <c r="H1258" s="18">
        <f t="shared" ref="H1258:O1258" si="772">+H1259+H1261</f>
        <v>2168.1999999999998</v>
      </c>
      <c r="I1258" s="18">
        <f t="shared" si="772"/>
        <v>0</v>
      </c>
      <c r="J1258" s="18">
        <f t="shared" si="772"/>
        <v>995</v>
      </c>
      <c r="K1258" s="18">
        <f t="shared" si="772"/>
        <v>995</v>
      </c>
      <c r="L1258" s="18">
        <f t="shared" si="772"/>
        <v>0</v>
      </c>
      <c r="M1258" s="18">
        <f t="shared" si="772"/>
        <v>0</v>
      </c>
      <c r="N1258" s="25">
        <f t="shared" si="772"/>
        <v>0</v>
      </c>
      <c r="O1258" s="25">
        <f t="shared" si="772"/>
        <v>0</v>
      </c>
    </row>
    <row r="1259" spans="1:15" ht="13.6" x14ac:dyDescent="0.25">
      <c r="A1259" s="40" t="s">
        <v>39</v>
      </c>
      <c r="B1259" s="27">
        <v>700</v>
      </c>
      <c r="C1259" s="37" t="s">
        <v>85</v>
      </c>
      <c r="D1259" s="37" t="s">
        <v>85</v>
      </c>
      <c r="E1259" s="11" t="s">
        <v>756</v>
      </c>
      <c r="F1259" s="38">
        <v>200</v>
      </c>
      <c r="G1259" s="29">
        <f t="shared" ref="G1259:O1259" si="773">+G1260</f>
        <v>2048.1999999999998</v>
      </c>
      <c r="H1259" s="29">
        <f t="shared" si="773"/>
        <v>2048.1999999999998</v>
      </c>
      <c r="I1259" s="29">
        <f t="shared" si="773"/>
        <v>0</v>
      </c>
      <c r="J1259" s="29">
        <f t="shared" si="773"/>
        <v>935</v>
      </c>
      <c r="K1259" s="29">
        <f t="shared" si="773"/>
        <v>935</v>
      </c>
      <c r="L1259" s="29">
        <f t="shared" si="773"/>
        <v>0</v>
      </c>
      <c r="M1259" s="29">
        <f t="shared" si="773"/>
        <v>0</v>
      </c>
      <c r="N1259" s="11">
        <f t="shared" si="773"/>
        <v>0</v>
      </c>
      <c r="O1259" s="11">
        <f t="shared" si="773"/>
        <v>0</v>
      </c>
    </row>
    <row r="1260" spans="1:15" ht="13.6" x14ac:dyDescent="0.25">
      <c r="A1260" s="40" t="s">
        <v>40</v>
      </c>
      <c r="B1260" s="27">
        <v>700</v>
      </c>
      <c r="C1260" s="37" t="s">
        <v>85</v>
      </c>
      <c r="D1260" s="37" t="s">
        <v>85</v>
      </c>
      <c r="E1260" s="11" t="s">
        <v>756</v>
      </c>
      <c r="F1260" s="38">
        <v>240</v>
      </c>
      <c r="G1260" s="29">
        <f>+H1260+I1260</f>
        <v>2048.1999999999998</v>
      </c>
      <c r="H1260" s="29">
        <f>84+1450+514.2</f>
        <v>2048.1999999999998</v>
      </c>
      <c r="I1260" s="29"/>
      <c r="J1260" s="29">
        <f>+K1260+L1260</f>
        <v>935</v>
      </c>
      <c r="K1260" s="29">
        <f>25+120+150+150+50+240+200</f>
        <v>935</v>
      </c>
      <c r="L1260" s="29"/>
      <c r="M1260" s="29">
        <f>+N1260+O1260</f>
        <v>0</v>
      </c>
      <c r="N1260" s="11"/>
      <c r="O1260" s="11"/>
    </row>
    <row r="1261" spans="1:15" ht="18" customHeight="1" x14ac:dyDescent="0.25">
      <c r="A1261" s="40" t="s">
        <v>114</v>
      </c>
      <c r="B1261" s="27">
        <v>700</v>
      </c>
      <c r="C1261" s="37" t="s">
        <v>85</v>
      </c>
      <c r="D1261" s="37" t="s">
        <v>85</v>
      </c>
      <c r="E1261" s="11" t="s">
        <v>756</v>
      </c>
      <c r="F1261" s="28">
        <v>300</v>
      </c>
      <c r="G1261" s="29">
        <f t="shared" ref="G1261:O1261" si="774">+G1262</f>
        <v>120</v>
      </c>
      <c r="H1261" s="29">
        <f t="shared" si="774"/>
        <v>120</v>
      </c>
      <c r="I1261" s="29">
        <f t="shared" si="774"/>
        <v>0</v>
      </c>
      <c r="J1261" s="29">
        <f t="shared" si="774"/>
        <v>60</v>
      </c>
      <c r="K1261" s="29">
        <f t="shared" si="774"/>
        <v>60</v>
      </c>
      <c r="L1261" s="29">
        <f t="shared" si="774"/>
        <v>0</v>
      </c>
      <c r="M1261" s="29">
        <f t="shared" si="774"/>
        <v>0</v>
      </c>
      <c r="N1261" s="11">
        <f t="shared" si="774"/>
        <v>0</v>
      </c>
      <c r="O1261" s="11">
        <f t="shared" si="774"/>
        <v>0</v>
      </c>
    </row>
    <row r="1262" spans="1:15" ht="13.6" x14ac:dyDescent="0.25">
      <c r="A1262" s="40" t="s">
        <v>120</v>
      </c>
      <c r="B1262" s="27">
        <v>700</v>
      </c>
      <c r="C1262" s="37" t="s">
        <v>85</v>
      </c>
      <c r="D1262" s="37" t="s">
        <v>85</v>
      </c>
      <c r="E1262" s="11" t="s">
        <v>756</v>
      </c>
      <c r="F1262" s="28">
        <v>350</v>
      </c>
      <c r="G1262" s="29">
        <f>+H1262+I1262</f>
        <v>120</v>
      </c>
      <c r="H1262" s="29">
        <v>120</v>
      </c>
      <c r="I1262" s="29"/>
      <c r="J1262" s="29">
        <f>+K1262+L1262</f>
        <v>60</v>
      </c>
      <c r="K1262" s="29">
        <v>60</v>
      </c>
      <c r="L1262" s="29"/>
      <c r="M1262" s="29">
        <f>+N1262+O1262</f>
        <v>0</v>
      </c>
      <c r="N1262" s="11"/>
      <c r="O1262" s="11"/>
    </row>
    <row r="1263" spans="1:15" ht="26.5" x14ac:dyDescent="0.25">
      <c r="A1263" s="14" t="s">
        <v>757</v>
      </c>
      <c r="B1263" s="10">
        <v>700</v>
      </c>
      <c r="C1263" s="33" t="s">
        <v>85</v>
      </c>
      <c r="D1263" s="33" t="s">
        <v>85</v>
      </c>
      <c r="E1263" s="9" t="s">
        <v>758</v>
      </c>
      <c r="F1263" s="84"/>
      <c r="G1263" s="18">
        <f t="shared" ref="G1263:O1263" si="775">+G1264</f>
        <v>986</v>
      </c>
      <c r="H1263" s="18">
        <f t="shared" si="775"/>
        <v>986</v>
      </c>
      <c r="I1263" s="18">
        <f t="shared" si="775"/>
        <v>0</v>
      </c>
      <c r="J1263" s="18">
        <f t="shared" si="775"/>
        <v>856</v>
      </c>
      <c r="K1263" s="18">
        <f t="shared" si="775"/>
        <v>856</v>
      </c>
      <c r="L1263" s="18">
        <f t="shared" si="775"/>
        <v>0</v>
      </c>
      <c r="M1263" s="18">
        <f t="shared" si="775"/>
        <v>0</v>
      </c>
      <c r="N1263" s="9">
        <f t="shared" si="775"/>
        <v>0</v>
      </c>
      <c r="O1263" s="9">
        <f t="shared" si="775"/>
        <v>0</v>
      </c>
    </row>
    <row r="1264" spans="1:15" ht="19.899999999999999" customHeight="1" x14ac:dyDescent="0.25">
      <c r="A1264" s="14" t="s">
        <v>755</v>
      </c>
      <c r="B1264" s="10">
        <v>700</v>
      </c>
      <c r="C1264" s="33" t="s">
        <v>85</v>
      </c>
      <c r="D1264" s="33" t="s">
        <v>85</v>
      </c>
      <c r="E1264" s="9" t="s">
        <v>759</v>
      </c>
      <c r="F1264" s="88"/>
      <c r="G1264" s="18">
        <f t="shared" ref="G1264:I1264" si="776">+G1265+G1267</f>
        <v>986</v>
      </c>
      <c r="H1264" s="18">
        <f t="shared" si="776"/>
        <v>986</v>
      </c>
      <c r="I1264" s="18">
        <f t="shared" si="776"/>
        <v>0</v>
      </c>
      <c r="J1264" s="18">
        <f t="shared" ref="J1264:O1264" si="777">+J1265+J1267</f>
        <v>856</v>
      </c>
      <c r="K1264" s="18">
        <f t="shared" si="777"/>
        <v>856</v>
      </c>
      <c r="L1264" s="18">
        <f t="shared" si="777"/>
        <v>0</v>
      </c>
      <c r="M1264" s="18">
        <f t="shared" si="777"/>
        <v>0</v>
      </c>
      <c r="N1264" s="25">
        <f t="shared" si="777"/>
        <v>0</v>
      </c>
      <c r="O1264" s="25">
        <f t="shared" si="777"/>
        <v>0</v>
      </c>
    </row>
    <row r="1265" spans="1:15" ht="13.6" x14ac:dyDescent="0.25">
      <c r="A1265" s="40" t="s">
        <v>39</v>
      </c>
      <c r="B1265" s="27">
        <v>700</v>
      </c>
      <c r="C1265" s="37" t="s">
        <v>85</v>
      </c>
      <c r="D1265" s="37" t="s">
        <v>85</v>
      </c>
      <c r="E1265" s="11" t="s">
        <v>759</v>
      </c>
      <c r="F1265" s="38">
        <v>200</v>
      </c>
      <c r="G1265" s="29">
        <f t="shared" ref="G1265:O1265" si="778">+G1266</f>
        <v>986</v>
      </c>
      <c r="H1265" s="29">
        <f t="shared" si="778"/>
        <v>986</v>
      </c>
      <c r="I1265" s="29">
        <f t="shared" si="778"/>
        <v>0</v>
      </c>
      <c r="J1265" s="29">
        <f t="shared" si="778"/>
        <v>856</v>
      </c>
      <c r="K1265" s="29">
        <f t="shared" si="778"/>
        <v>856</v>
      </c>
      <c r="L1265" s="29">
        <f t="shared" si="778"/>
        <v>0</v>
      </c>
      <c r="M1265" s="29">
        <f t="shared" si="778"/>
        <v>0</v>
      </c>
      <c r="N1265" s="11">
        <f t="shared" si="778"/>
        <v>0</v>
      </c>
      <c r="O1265" s="11">
        <f t="shared" si="778"/>
        <v>0</v>
      </c>
    </row>
    <row r="1266" spans="1:15" ht="13.6" x14ac:dyDescent="0.25">
      <c r="A1266" s="40" t="s">
        <v>40</v>
      </c>
      <c r="B1266" s="27">
        <v>700</v>
      </c>
      <c r="C1266" s="37" t="s">
        <v>85</v>
      </c>
      <c r="D1266" s="37" t="s">
        <v>85</v>
      </c>
      <c r="E1266" s="11" t="s">
        <v>759</v>
      </c>
      <c r="F1266" s="38">
        <v>240</v>
      </c>
      <c r="G1266" s="29">
        <f>+H1266+I1266</f>
        <v>986</v>
      </c>
      <c r="H1266" s="29">
        <v>986</v>
      </c>
      <c r="I1266" s="29"/>
      <c r="J1266" s="29">
        <f>+K1266+L1266</f>
        <v>856</v>
      </c>
      <c r="K1266" s="29">
        <f>390+346+120</f>
        <v>856</v>
      </c>
      <c r="L1266" s="29"/>
      <c r="M1266" s="29">
        <f>+N1266+O1266</f>
        <v>0</v>
      </c>
      <c r="N1266" s="11"/>
      <c r="O1266" s="11"/>
    </row>
    <row r="1267" spans="1:15" ht="13.6" hidden="1" x14ac:dyDescent="0.25">
      <c r="A1267" s="40" t="s">
        <v>114</v>
      </c>
      <c r="B1267" s="27">
        <v>700</v>
      </c>
      <c r="C1267" s="37" t="s">
        <v>85</v>
      </c>
      <c r="D1267" s="37" t="s">
        <v>85</v>
      </c>
      <c r="E1267" s="11" t="s">
        <v>759</v>
      </c>
      <c r="F1267" s="28">
        <v>300</v>
      </c>
      <c r="G1267" s="29">
        <f t="shared" ref="G1267:O1267" si="779">+G1268</f>
        <v>0</v>
      </c>
      <c r="H1267" s="29">
        <f t="shared" si="779"/>
        <v>0</v>
      </c>
      <c r="I1267" s="29">
        <f t="shared" si="779"/>
        <v>0</v>
      </c>
      <c r="J1267" s="29">
        <f t="shared" si="779"/>
        <v>0</v>
      </c>
      <c r="K1267" s="29">
        <f t="shared" si="779"/>
        <v>0</v>
      </c>
      <c r="L1267" s="29">
        <f t="shared" si="779"/>
        <v>0</v>
      </c>
      <c r="M1267" s="29">
        <f t="shared" si="779"/>
        <v>0</v>
      </c>
      <c r="N1267" s="39">
        <f t="shared" si="779"/>
        <v>0</v>
      </c>
      <c r="O1267" s="39">
        <f t="shared" si="779"/>
        <v>0</v>
      </c>
    </row>
    <row r="1268" spans="1:15" ht="13.6" hidden="1" x14ac:dyDescent="0.25">
      <c r="A1268" s="40" t="s">
        <v>120</v>
      </c>
      <c r="B1268" s="27">
        <v>700</v>
      </c>
      <c r="C1268" s="37" t="s">
        <v>85</v>
      </c>
      <c r="D1268" s="37" t="s">
        <v>85</v>
      </c>
      <c r="E1268" s="11" t="s">
        <v>759</v>
      </c>
      <c r="F1268" s="28">
        <v>350</v>
      </c>
      <c r="G1268" s="29">
        <f>+H1268+I1268</f>
        <v>0</v>
      </c>
      <c r="H1268" s="29"/>
      <c r="I1268" s="29"/>
      <c r="J1268" s="29">
        <f>+K1268+L1268</f>
        <v>0</v>
      </c>
      <c r="K1268" s="29"/>
      <c r="L1268" s="29"/>
      <c r="M1268" s="29">
        <f>+N1268+O1268</f>
        <v>0</v>
      </c>
      <c r="N1268" s="11"/>
      <c r="O1268" s="11"/>
    </row>
    <row r="1269" spans="1:15" ht="13.6" hidden="1" x14ac:dyDescent="0.25">
      <c r="A1269" s="41" t="s">
        <v>114</v>
      </c>
      <c r="B1269" s="27">
        <v>700</v>
      </c>
      <c r="C1269" s="37" t="s">
        <v>85</v>
      </c>
      <c r="D1269" s="37" t="s">
        <v>85</v>
      </c>
      <c r="E1269" s="11" t="s">
        <v>760</v>
      </c>
      <c r="F1269" s="28">
        <v>300</v>
      </c>
      <c r="G1269" s="29">
        <f t="shared" ref="G1269:O1269" si="780">+G1270</f>
        <v>0</v>
      </c>
      <c r="H1269" s="29">
        <f t="shared" si="780"/>
        <v>0</v>
      </c>
      <c r="I1269" s="29">
        <f t="shared" si="780"/>
        <v>0</v>
      </c>
      <c r="J1269" s="29">
        <f t="shared" si="780"/>
        <v>0</v>
      </c>
      <c r="K1269" s="29">
        <f t="shared" si="780"/>
        <v>0</v>
      </c>
      <c r="L1269" s="29">
        <f t="shared" si="780"/>
        <v>0</v>
      </c>
      <c r="M1269" s="29">
        <f t="shared" si="780"/>
        <v>0</v>
      </c>
      <c r="N1269" s="39">
        <f t="shared" si="780"/>
        <v>0</v>
      </c>
      <c r="O1269" s="39">
        <f t="shared" si="780"/>
        <v>0</v>
      </c>
    </row>
    <row r="1270" spans="1:15" ht="13.6" hidden="1" x14ac:dyDescent="0.25">
      <c r="A1270" s="40" t="s">
        <v>120</v>
      </c>
      <c r="B1270" s="27">
        <v>700</v>
      </c>
      <c r="C1270" s="37" t="s">
        <v>85</v>
      </c>
      <c r="D1270" s="37" t="s">
        <v>85</v>
      </c>
      <c r="E1270" s="11" t="s">
        <v>760</v>
      </c>
      <c r="F1270" s="28">
        <v>350</v>
      </c>
      <c r="G1270" s="29">
        <f>+H1270+I1270</f>
        <v>0</v>
      </c>
      <c r="H1270" s="29"/>
      <c r="I1270" s="29"/>
      <c r="J1270" s="29">
        <f>+K1270+L1270</f>
        <v>0</v>
      </c>
      <c r="K1270" s="29"/>
      <c r="L1270" s="29"/>
      <c r="M1270" s="29">
        <f>+N1270+O1270</f>
        <v>0</v>
      </c>
      <c r="N1270" s="11"/>
      <c r="O1270" s="11"/>
    </row>
    <row r="1271" spans="1:15" hidden="1" x14ac:dyDescent="0.2">
      <c r="A1271" s="68" t="s">
        <v>524</v>
      </c>
      <c r="B1271" s="10">
        <v>700</v>
      </c>
      <c r="C1271" s="33" t="s">
        <v>85</v>
      </c>
      <c r="D1271" s="33" t="s">
        <v>85</v>
      </c>
      <c r="E1271" s="9" t="s">
        <v>525</v>
      </c>
      <c r="F1271" s="31"/>
      <c r="G1271" s="18">
        <f t="shared" ref="G1271:I1271" si="781">+G1272+G1278</f>
        <v>0</v>
      </c>
      <c r="H1271" s="18">
        <f t="shared" si="781"/>
        <v>0</v>
      </c>
      <c r="I1271" s="18">
        <f t="shared" si="781"/>
        <v>0</v>
      </c>
      <c r="J1271" s="18">
        <f t="shared" ref="J1271:O1271" si="782">+J1272+J1278</f>
        <v>0</v>
      </c>
      <c r="K1271" s="18">
        <f t="shared" si="782"/>
        <v>0</v>
      </c>
      <c r="L1271" s="18">
        <f t="shared" si="782"/>
        <v>0</v>
      </c>
      <c r="M1271" s="18">
        <f t="shared" si="782"/>
        <v>0</v>
      </c>
      <c r="N1271" s="25">
        <f t="shared" si="782"/>
        <v>0</v>
      </c>
      <c r="O1271" s="25">
        <f t="shared" si="782"/>
        <v>0</v>
      </c>
    </row>
    <row r="1272" spans="1:15" ht="25.85" hidden="1" x14ac:dyDescent="0.2">
      <c r="A1272" s="68" t="s">
        <v>761</v>
      </c>
      <c r="B1272" s="10">
        <v>700</v>
      </c>
      <c r="C1272" s="33" t="s">
        <v>85</v>
      </c>
      <c r="D1272" s="33" t="s">
        <v>85</v>
      </c>
      <c r="E1272" s="9" t="s">
        <v>762</v>
      </c>
      <c r="F1272" s="31"/>
      <c r="G1272" s="18">
        <f t="shared" ref="G1272:O1272" si="783">+G1273</f>
        <v>0</v>
      </c>
      <c r="H1272" s="18">
        <f t="shared" si="783"/>
        <v>0</v>
      </c>
      <c r="I1272" s="18">
        <f t="shared" si="783"/>
        <v>0</v>
      </c>
      <c r="J1272" s="18">
        <f t="shared" si="783"/>
        <v>0</v>
      </c>
      <c r="K1272" s="18">
        <f t="shared" si="783"/>
        <v>0</v>
      </c>
      <c r="L1272" s="18">
        <f t="shared" si="783"/>
        <v>0</v>
      </c>
      <c r="M1272" s="18">
        <f t="shared" si="783"/>
        <v>0</v>
      </c>
      <c r="N1272" s="25">
        <f t="shared" si="783"/>
        <v>0</v>
      </c>
      <c r="O1272" s="25">
        <f t="shared" si="783"/>
        <v>0</v>
      </c>
    </row>
    <row r="1273" spans="1:15" ht="25.85" hidden="1" x14ac:dyDescent="0.2">
      <c r="A1273" s="68" t="s">
        <v>763</v>
      </c>
      <c r="B1273" s="10">
        <v>700</v>
      </c>
      <c r="C1273" s="33" t="s">
        <v>85</v>
      </c>
      <c r="D1273" s="33" t="s">
        <v>85</v>
      </c>
      <c r="E1273" s="9" t="s">
        <v>764</v>
      </c>
      <c r="F1273" s="31"/>
      <c r="G1273" s="18">
        <f t="shared" ref="G1273:I1273" si="784">+G1274+G1276</f>
        <v>0</v>
      </c>
      <c r="H1273" s="18">
        <f t="shared" si="784"/>
        <v>0</v>
      </c>
      <c r="I1273" s="18">
        <f t="shared" si="784"/>
        <v>0</v>
      </c>
      <c r="J1273" s="18">
        <f t="shared" ref="J1273:O1273" si="785">+J1274+J1276</f>
        <v>0</v>
      </c>
      <c r="K1273" s="18">
        <f t="shared" si="785"/>
        <v>0</v>
      </c>
      <c r="L1273" s="18">
        <f t="shared" si="785"/>
        <v>0</v>
      </c>
      <c r="M1273" s="18">
        <f t="shared" si="785"/>
        <v>0</v>
      </c>
      <c r="N1273" s="25">
        <f t="shared" si="785"/>
        <v>0</v>
      </c>
      <c r="O1273" s="25">
        <f t="shared" si="785"/>
        <v>0</v>
      </c>
    </row>
    <row r="1274" spans="1:15" ht="13.6" hidden="1" x14ac:dyDescent="0.25">
      <c r="A1274" s="40" t="s">
        <v>39</v>
      </c>
      <c r="B1274" s="27">
        <v>700</v>
      </c>
      <c r="C1274" s="37" t="s">
        <v>85</v>
      </c>
      <c r="D1274" s="37" t="s">
        <v>85</v>
      </c>
      <c r="E1274" s="11" t="s">
        <v>764</v>
      </c>
      <c r="F1274" s="28">
        <v>200</v>
      </c>
      <c r="G1274" s="18">
        <f t="shared" ref="G1274:O1274" si="786">+G1275</f>
        <v>0</v>
      </c>
      <c r="H1274" s="18">
        <f t="shared" si="786"/>
        <v>0</v>
      </c>
      <c r="I1274" s="18">
        <f t="shared" si="786"/>
        <v>0</v>
      </c>
      <c r="J1274" s="18">
        <f t="shared" si="786"/>
        <v>0</v>
      </c>
      <c r="K1274" s="18">
        <f t="shared" si="786"/>
        <v>0</v>
      </c>
      <c r="L1274" s="18">
        <f t="shared" si="786"/>
        <v>0</v>
      </c>
      <c r="M1274" s="18">
        <f t="shared" si="786"/>
        <v>0</v>
      </c>
      <c r="N1274" s="25">
        <f t="shared" si="786"/>
        <v>0</v>
      </c>
      <c r="O1274" s="25">
        <f t="shared" si="786"/>
        <v>0</v>
      </c>
    </row>
    <row r="1275" spans="1:15" ht="13.6" hidden="1" x14ac:dyDescent="0.25">
      <c r="A1275" s="40" t="s">
        <v>40</v>
      </c>
      <c r="B1275" s="27">
        <v>700</v>
      </c>
      <c r="C1275" s="37" t="s">
        <v>85</v>
      </c>
      <c r="D1275" s="37" t="s">
        <v>85</v>
      </c>
      <c r="E1275" s="11" t="s">
        <v>764</v>
      </c>
      <c r="F1275" s="28">
        <v>240</v>
      </c>
      <c r="G1275" s="18">
        <f>+H1275+I1275</f>
        <v>0</v>
      </c>
      <c r="H1275" s="18"/>
      <c r="I1275" s="18"/>
      <c r="J1275" s="18">
        <f>+K1275+L1275</f>
        <v>0</v>
      </c>
      <c r="K1275" s="18"/>
      <c r="L1275" s="18"/>
      <c r="M1275" s="18">
        <f>+N1275+O1275</f>
        <v>0</v>
      </c>
      <c r="N1275" s="25"/>
      <c r="O1275" s="25"/>
    </row>
    <row r="1276" spans="1:15" ht="13.6" hidden="1" x14ac:dyDescent="0.25">
      <c r="A1276" s="40" t="s">
        <v>114</v>
      </c>
      <c r="B1276" s="27">
        <v>700</v>
      </c>
      <c r="C1276" s="37" t="s">
        <v>85</v>
      </c>
      <c r="D1276" s="37" t="s">
        <v>85</v>
      </c>
      <c r="E1276" s="11" t="s">
        <v>764</v>
      </c>
      <c r="F1276" s="28">
        <v>300</v>
      </c>
      <c r="G1276" s="29">
        <f t="shared" ref="G1276:O1276" si="787">+G1277</f>
        <v>0</v>
      </c>
      <c r="H1276" s="29">
        <f t="shared" si="787"/>
        <v>0</v>
      </c>
      <c r="I1276" s="29">
        <f t="shared" si="787"/>
        <v>0</v>
      </c>
      <c r="J1276" s="29">
        <f t="shared" si="787"/>
        <v>0</v>
      </c>
      <c r="K1276" s="29">
        <f t="shared" si="787"/>
        <v>0</v>
      </c>
      <c r="L1276" s="29">
        <f t="shared" si="787"/>
        <v>0</v>
      </c>
      <c r="M1276" s="29">
        <f t="shared" si="787"/>
        <v>0</v>
      </c>
      <c r="N1276" s="39">
        <f t="shared" si="787"/>
        <v>0</v>
      </c>
      <c r="O1276" s="39">
        <f t="shared" si="787"/>
        <v>0</v>
      </c>
    </row>
    <row r="1277" spans="1:15" ht="13.6" hidden="1" x14ac:dyDescent="0.25">
      <c r="A1277" s="40" t="s">
        <v>120</v>
      </c>
      <c r="B1277" s="27">
        <v>700</v>
      </c>
      <c r="C1277" s="37" t="s">
        <v>85</v>
      </c>
      <c r="D1277" s="37" t="s">
        <v>85</v>
      </c>
      <c r="E1277" s="11" t="s">
        <v>764</v>
      </c>
      <c r="F1277" s="28">
        <v>350</v>
      </c>
      <c r="G1277" s="29">
        <f>+H1277+I1277</f>
        <v>0</v>
      </c>
      <c r="H1277" s="18"/>
      <c r="I1277" s="18"/>
      <c r="J1277" s="29">
        <f>+K1277+L1277</f>
        <v>0</v>
      </c>
      <c r="K1277" s="18"/>
      <c r="L1277" s="18"/>
      <c r="M1277" s="29">
        <f>+N1277+O1277</f>
        <v>0</v>
      </c>
      <c r="N1277" s="25"/>
      <c r="O1277" s="25"/>
    </row>
    <row r="1278" spans="1:15" ht="25.85" hidden="1" x14ac:dyDescent="0.2">
      <c r="A1278" s="22" t="s">
        <v>765</v>
      </c>
      <c r="B1278" s="10">
        <v>700</v>
      </c>
      <c r="C1278" s="33" t="s">
        <v>85</v>
      </c>
      <c r="D1278" s="33" t="s">
        <v>85</v>
      </c>
      <c r="E1278" s="9" t="s">
        <v>634</v>
      </c>
      <c r="F1278" s="31"/>
      <c r="G1278" s="18">
        <f t="shared" ref="G1278:I1278" si="788">+G1279+G1286</f>
        <v>0</v>
      </c>
      <c r="H1278" s="18">
        <f t="shared" si="788"/>
        <v>0</v>
      </c>
      <c r="I1278" s="18">
        <f t="shared" si="788"/>
        <v>0</v>
      </c>
      <c r="J1278" s="18">
        <f t="shared" ref="J1278:O1278" si="789">+J1279+J1286</f>
        <v>0</v>
      </c>
      <c r="K1278" s="18">
        <f t="shared" si="789"/>
        <v>0</v>
      </c>
      <c r="L1278" s="18">
        <f t="shared" si="789"/>
        <v>0</v>
      </c>
      <c r="M1278" s="18">
        <f t="shared" si="789"/>
        <v>0</v>
      </c>
      <c r="N1278" s="25">
        <f t="shared" si="789"/>
        <v>0</v>
      </c>
      <c r="O1278" s="25">
        <f t="shared" si="789"/>
        <v>0</v>
      </c>
    </row>
    <row r="1279" spans="1:15" hidden="1" x14ac:dyDescent="0.2">
      <c r="A1279" s="30" t="s">
        <v>766</v>
      </c>
      <c r="B1279" s="10">
        <v>700</v>
      </c>
      <c r="C1279" s="33" t="s">
        <v>85</v>
      </c>
      <c r="D1279" s="33" t="s">
        <v>85</v>
      </c>
      <c r="E1279" s="9" t="s">
        <v>767</v>
      </c>
      <c r="F1279" s="31"/>
      <c r="G1279" s="18">
        <f t="shared" ref="G1279:I1279" si="790">+G1280+G1282+G1284</f>
        <v>0</v>
      </c>
      <c r="H1279" s="18">
        <f t="shared" si="790"/>
        <v>0</v>
      </c>
      <c r="I1279" s="18">
        <f t="shared" si="790"/>
        <v>0</v>
      </c>
      <c r="J1279" s="18">
        <f t="shared" ref="J1279:O1279" si="791">+J1280+J1282+J1284</f>
        <v>0</v>
      </c>
      <c r="K1279" s="18">
        <f t="shared" si="791"/>
        <v>0</v>
      </c>
      <c r="L1279" s="18">
        <f t="shared" si="791"/>
        <v>0</v>
      </c>
      <c r="M1279" s="18">
        <f t="shared" si="791"/>
        <v>0</v>
      </c>
      <c r="N1279" s="25">
        <f t="shared" si="791"/>
        <v>0</v>
      </c>
      <c r="O1279" s="25">
        <f t="shared" si="791"/>
        <v>0</v>
      </c>
    </row>
    <row r="1280" spans="1:15" ht="13.6" hidden="1" x14ac:dyDescent="0.25">
      <c r="A1280" s="40" t="s">
        <v>39</v>
      </c>
      <c r="B1280" s="27">
        <v>700</v>
      </c>
      <c r="C1280" s="37" t="s">
        <v>85</v>
      </c>
      <c r="D1280" s="37" t="s">
        <v>85</v>
      </c>
      <c r="E1280" s="11" t="s">
        <v>767</v>
      </c>
      <c r="F1280" s="28">
        <v>200</v>
      </c>
      <c r="G1280" s="29">
        <f t="shared" ref="G1280:O1280" si="792">+G1281</f>
        <v>0</v>
      </c>
      <c r="H1280" s="29">
        <f t="shared" si="792"/>
        <v>0</v>
      </c>
      <c r="I1280" s="29">
        <f t="shared" si="792"/>
        <v>0</v>
      </c>
      <c r="J1280" s="29">
        <f t="shared" si="792"/>
        <v>0</v>
      </c>
      <c r="K1280" s="29">
        <f t="shared" si="792"/>
        <v>0</v>
      </c>
      <c r="L1280" s="29">
        <f t="shared" si="792"/>
        <v>0</v>
      </c>
      <c r="M1280" s="29">
        <f t="shared" si="792"/>
        <v>0</v>
      </c>
      <c r="N1280" s="11">
        <f t="shared" si="792"/>
        <v>0</v>
      </c>
      <c r="O1280" s="39">
        <f t="shared" si="792"/>
        <v>0</v>
      </c>
    </row>
    <row r="1281" spans="1:15" ht="13.6" hidden="1" x14ac:dyDescent="0.25">
      <c r="A1281" s="40" t="s">
        <v>40</v>
      </c>
      <c r="B1281" s="27">
        <v>700</v>
      </c>
      <c r="C1281" s="37" t="s">
        <v>85</v>
      </c>
      <c r="D1281" s="37" t="s">
        <v>85</v>
      </c>
      <c r="E1281" s="11" t="s">
        <v>767</v>
      </c>
      <c r="F1281" s="28">
        <v>240</v>
      </c>
      <c r="G1281" s="29">
        <f>+H1281+I1281</f>
        <v>0</v>
      </c>
      <c r="H1281" s="29"/>
      <c r="I1281" s="29"/>
      <c r="J1281" s="29">
        <f>+K1281+L1281</f>
        <v>0</v>
      </c>
      <c r="K1281" s="29"/>
      <c r="L1281" s="29"/>
      <c r="M1281" s="29">
        <f>+N1281+O1281</f>
        <v>0</v>
      </c>
      <c r="N1281" s="11"/>
      <c r="O1281" s="39"/>
    </row>
    <row r="1282" spans="1:15" ht="13.6" hidden="1" x14ac:dyDescent="0.25">
      <c r="A1282" s="26" t="s">
        <v>114</v>
      </c>
      <c r="B1282" s="27">
        <v>700</v>
      </c>
      <c r="C1282" s="37" t="s">
        <v>85</v>
      </c>
      <c r="D1282" s="37" t="s">
        <v>85</v>
      </c>
      <c r="E1282" s="11" t="s">
        <v>767</v>
      </c>
      <c r="F1282" s="38">
        <v>300</v>
      </c>
      <c r="G1282" s="29">
        <f t="shared" ref="G1282:O1282" si="793">+G1283</f>
        <v>0</v>
      </c>
      <c r="H1282" s="29">
        <f t="shared" si="793"/>
        <v>0</v>
      </c>
      <c r="I1282" s="29">
        <f t="shared" si="793"/>
        <v>0</v>
      </c>
      <c r="J1282" s="29">
        <f t="shared" si="793"/>
        <v>0</v>
      </c>
      <c r="K1282" s="29">
        <f t="shared" si="793"/>
        <v>0</v>
      </c>
      <c r="L1282" s="29">
        <f t="shared" si="793"/>
        <v>0</v>
      </c>
      <c r="M1282" s="29">
        <f t="shared" si="793"/>
        <v>0</v>
      </c>
      <c r="N1282" s="11">
        <f t="shared" si="793"/>
        <v>0</v>
      </c>
      <c r="O1282" s="39">
        <f t="shared" si="793"/>
        <v>0</v>
      </c>
    </row>
    <row r="1283" spans="1:15" ht="13.6" hidden="1" x14ac:dyDescent="0.25">
      <c r="A1283" s="60" t="s">
        <v>153</v>
      </c>
      <c r="B1283" s="27">
        <v>700</v>
      </c>
      <c r="C1283" s="37" t="s">
        <v>85</v>
      </c>
      <c r="D1283" s="37" t="s">
        <v>85</v>
      </c>
      <c r="E1283" s="11" t="s">
        <v>767</v>
      </c>
      <c r="F1283" s="38">
        <v>320</v>
      </c>
      <c r="G1283" s="29">
        <f>+H1283+I1283</f>
        <v>0</v>
      </c>
      <c r="H1283" s="29"/>
      <c r="I1283" s="29"/>
      <c r="J1283" s="29">
        <f>+K1283+L1283</f>
        <v>0</v>
      </c>
      <c r="K1283" s="29"/>
      <c r="L1283" s="29"/>
      <c r="M1283" s="29">
        <f>+N1283+O1283</f>
        <v>0</v>
      </c>
      <c r="N1283" s="11"/>
      <c r="O1283" s="39"/>
    </row>
    <row r="1284" spans="1:15" ht="27.2" hidden="1" x14ac:dyDescent="0.25">
      <c r="A1284" s="26" t="s">
        <v>553</v>
      </c>
      <c r="B1284" s="27">
        <v>700</v>
      </c>
      <c r="C1284" s="37" t="s">
        <v>85</v>
      </c>
      <c r="D1284" s="37" t="s">
        <v>85</v>
      </c>
      <c r="E1284" s="11" t="s">
        <v>767</v>
      </c>
      <c r="F1284" s="28">
        <v>600</v>
      </c>
      <c r="G1284" s="29">
        <f t="shared" ref="G1284:O1284" si="794">+G1285</f>
        <v>0</v>
      </c>
      <c r="H1284" s="29">
        <f t="shared" si="794"/>
        <v>0</v>
      </c>
      <c r="I1284" s="29">
        <f t="shared" si="794"/>
        <v>0</v>
      </c>
      <c r="J1284" s="29">
        <f t="shared" si="794"/>
        <v>0</v>
      </c>
      <c r="K1284" s="29">
        <f t="shared" si="794"/>
        <v>0</v>
      </c>
      <c r="L1284" s="29">
        <f t="shared" si="794"/>
        <v>0</v>
      </c>
      <c r="M1284" s="29">
        <f t="shared" si="794"/>
        <v>0</v>
      </c>
      <c r="N1284" s="11">
        <f t="shared" si="794"/>
        <v>0</v>
      </c>
      <c r="O1284" s="39">
        <f t="shared" si="794"/>
        <v>0</v>
      </c>
    </row>
    <row r="1285" spans="1:15" ht="13.6" hidden="1" x14ac:dyDescent="0.25">
      <c r="A1285" s="60" t="s">
        <v>554</v>
      </c>
      <c r="B1285" s="27">
        <v>700</v>
      </c>
      <c r="C1285" s="37" t="s">
        <v>85</v>
      </c>
      <c r="D1285" s="37" t="s">
        <v>85</v>
      </c>
      <c r="E1285" s="11" t="s">
        <v>767</v>
      </c>
      <c r="F1285" s="28">
        <v>610</v>
      </c>
      <c r="G1285" s="29">
        <f>+H1285+I1285</f>
        <v>0</v>
      </c>
      <c r="H1285" s="29"/>
      <c r="I1285" s="29"/>
      <c r="J1285" s="29">
        <f>+K1285+L1285</f>
        <v>0</v>
      </c>
      <c r="K1285" s="29"/>
      <c r="L1285" s="29"/>
      <c r="M1285" s="29">
        <f>+N1285+O1285</f>
        <v>0</v>
      </c>
      <c r="N1285" s="11"/>
      <c r="O1285" s="39"/>
    </row>
    <row r="1286" spans="1:15" hidden="1" x14ac:dyDescent="0.2">
      <c r="A1286" s="22" t="s">
        <v>768</v>
      </c>
      <c r="B1286" s="10">
        <v>700</v>
      </c>
      <c r="C1286" s="33" t="s">
        <v>85</v>
      </c>
      <c r="D1286" s="33" t="s">
        <v>85</v>
      </c>
      <c r="E1286" s="9" t="s">
        <v>769</v>
      </c>
      <c r="F1286" s="31"/>
      <c r="G1286" s="18">
        <f t="shared" ref="G1286:I1286" si="795">+G1287+G1289+G1291</f>
        <v>0</v>
      </c>
      <c r="H1286" s="18">
        <f t="shared" si="795"/>
        <v>0</v>
      </c>
      <c r="I1286" s="18">
        <f t="shared" si="795"/>
        <v>0</v>
      </c>
      <c r="J1286" s="18">
        <f t="shared" ref="J1286:O1286" si="796">+J1287+J1289+J1291</f>
        <v>0</v>
      </c>
      <c r="K1286" s="18">
        <f t="shared" si="796"/>
        <v>0</v>
      </c>
      <c r="L1286" s="18">
        <f t="shared" si="796"/>
        <v>0</v>
      </c>
      <c r="M1286" s="18">
        <f t="shared" si="796"/>
        <v>0</v>
      </c>
      <c r="N1286" s="25">
        <f t="shared" si="796"/>
        <v>0</v>
      </c>
      <c r="O1286" s="25">
        <f t="shared" si="796"/>
        <v>0</v>
      </c>
    </row>
    <row r="1287" spans="1:15" ht="13.6" hidden="1" x14ac:dyDescent="0.25">
      <c r="A1287" s="40" t="s">
        <v>39</v>
      </c>
      <c r="B1287" s="27">
        <v>700</v>
      </c>
      <c r="C1287" s="37" t="s">
        <v>85</v>
      </c>
      <c r="D1287" s="37" t="s">
        <v>85</v>
      </c>
      <c r="E1287" s="11" t="s">
        <v>769</v>
      </c>
      <c r="F1287" s="28">
        <v>200</v>
      </c>
      <c r="G1287" s="29">
        <f t="shared" ref="G1287:O1287" si="797">+G1288</f>
        <v>0</v>
      </c>
      <c r="H1287" s="29">
        <f t="shared" si="797"/>
        <v>0</v>
      </c>
      <c r="I1287" s="29">
        <f t="shared" si="797"/>
        <v>0</v>
      </c>
      <c r="J1287" s="29">
        <f t="shared" si="797"/>
        <v>0</v>
      </c>
      <c r="K1287" s="29">
        <f t="shared" si="797"/>
        <v>0</v>
      </c>
      <c r="L1287" s="29">
        <f t="shared" si="797"/>
        <v>0</v>
      </c>
      <c r="M1287" s="29">
        <f t="shared" si="797"/>
        <v>0</v>
      </c>
      <c r="N1287" s="39">
        <f t="shared" si="797"/>
        <v>0</v>
      </c>
      <c r="O1287" s="39">
        <f t="shared" si="797"/>
        <v>0</v>
      </c>
    </row>
    <row r="1288" spans="1:15" ht="13.6" hidden="1" x14ac:dyDescent="0.25">
      <c r="A1288" s="40" t="s">
        <v>40</v>
      </c>
      <c r="B1288" s="27">
        <v>700</v>
      </c>
      <c r="C1288" s="37" t="s">
        <v>85</v>
      </c>
      <c r="D1288" s="37" t="s">
        <v>85</v>
      </c>
      <c r="E1288" s="11" t="s">
        <v>769</v>
      </c>
      <c r="F1288" s="28">
        <v>240</v>
      </c>
      <c r="G1288" s="29">
        <f>+H1288+I1288</f>
        <v>0</v>
      </c>
      <c r="H1288" s="29"/>
      <c r="I1288" s="29"/>
      <c r="J1288" s="29">
        <f>+K1288+L1288</f>
        <v>0</v>
      </c>
      <c r="K1288" s="29"/>
      <c r="L1288" s="29"/>
      <c r="M1288" s="29">
        <f>+N1288+O1288</f>
        <v>0</v>
      </c>
      <c r="N1288" s="39"/>
      <c r="O1288" s="39"/>
    </row>
    <row r="1289" spans="1:15" ht="13.6" hidden="1" x14ac:dyDescent="0.25">
      <c r="A1289" s="26" t="s">
        <v>114</v>
      </c>
      <c r="B1289" s="27">
        <v>700</v>
      </c>
      <c r="C1289" s="37" t="s">
        <v>85</v>
      </c>
      <c r="D1289" s="37" t="s">
        <v>85</v>
      </c>
      <c r="E1289" s="11" t="s">
        <v>769</v>
      </c>
      <c r="F1289" s="38">
        <v>300</v>
      </c>
      <c r="G1289" s="29">
        <f t="shared" ref="G1289:O1289" si="798">+G1290</f>
        <v>0</v>
      </c>
      <c r="H1289" s="29">
        <f t="shared" si="798"/>
        <v>0</v>
      </c>
      <c r="I1289" s="29">
        <f t="shared" si="798"/>
        <v>0</v>
      </c>
      <c r="J1289" s="29">
        <f t="shared" si="798"/>
        <v>0</v>
      </c>
      <c r="K1289" s="29">
        <f t="shared" si="798"/>
        <v>0</v>
      </c>
      <c r="L1289" s="29">
        <f t="shared" si="798"/>
        <v>0</v>
      </c>
      <c r="M1289" s="29">
        <f t="shared" si="798"/>
        <v>0</v>
      </c>
      <c r="N1289" s="39">
        <f t="shared" si="798"/>
        <v>0</v>
      </c>
      <c r="O1289" s="39">
        <f t="shared" si="798"/>
        <v>0</v>
      </c>
    </row>
    <row r="1290" spans="1:15" ht="13.6" hidden="1" x14ac:dyDescent="0.25">
      <c r="A1290" s="60" t="s">
        <v>153</v>
      </c>
      <c r="B1290" s="27">
        <v>700</v>
      </c>
      <c r="C1290" s="37" t="s">
        <v>85</v>
      </c>
      <c r="D1290" s="37" t="s">
        <v>85</v>
      </c>
      <c r="E1290" s="11" t="s">
        <v>769</v>
      </c>
      <c r="F1290" s="38">
        <v>320</v>
      </c>
      <c r="G1290" s="29">
        <f>+H1290+I1290</f>
        <v>0</v>
      </c>
      <c r="H1290" s="29"/>
      <c r="I1290" s="29"/>
      <c r="J1290" s="29">
        <f>+K1290+L1290</f>
        <v>0</v>
      </c>
      <c r="K1290" s="29"/>
      <c r="L1290" s="29"/>
      <c r="M1290" s="29">
        <f>+N1290+O1290</f>
        <v>0</v>
      </c>
      <c r="N1290" s="39"/>
      <c r="O1290" s="39"/>
    </row>
    <row r="1291" spans="1:15" ht="27.2" hidden="1" x14ac:dyDescent="0.25">
      <c r="A1291" s="26" t="s">
        <v>553</v>
      </c>
      <c r="B1291" s="27">
        <v>700</v>
      </c>
      <c r="C1291" s="37" t="s">
        <v>85</v>
      </c>
      <c r="D1291" s="37" t="s">
        <v>85</v>
      </c>
      <c r="E1291" s="11" t="s">
        <v>769</v>
      </c>
      <c r="F1291" s="28">
        <v>600</v>
      </c>
      <c r="G1291" s="29">
        <f t="shared" ref="G1291:O1291" si="799">+G1292</f>
        <v>0</v>
      </c>
      <c r="H1291" s="29">
        <f t="shared" si="799"/>
        <v>0</v>
      </c>
      <c r="I1291" s="29">
        <f t="shared" si="799"/>
        <v>0</v>
      </c>
      <c r="J1291" s="29">
        <f t="shared" si="799"/>
        <v>0</v>
      </c>
      <c r="K1291" s="29">
        <f t="shared" si="799"/>
        <v>0</v>
      </c>
      <c r="L1291" s="29">
        <f t="shared" si="799"/>
        <v>0</v>
      </c>
      <c r="M1291" s="29">
        <f t="shared" si="799"/>
        <v>0</v>
      </c>
      <c r="N1291" s="11">
        <f t="shared" si="799"/>
        <v>0</v>
      </c>
      <c r="O1291" s="39">
        <f t="shared" si="799"/>
        <v>0</v>
      </c>
    </row>
    <row r="1292" spans="1:15" ht="13.6" hidden="1" x14ac:dyDescent="0.25">
      <c r="A1292" s="60" t="s">
        <v>554</v>
      </c>
      <c r="B1292" s="27">
        <v>700</v>
      </c>
      <c r="C1292" s="37" t="s">
        <v>85</v>
      </c>
      <c r="D1292" s="37" t="s">
        <v>85</v>
      </c>
      <c r="E1292" s="11" t="s">
        <v>769</v>
      </c>
      <c r="F1292" s="28">
        <v>610</v>
      </c>
      <c r="G1292" s="29">
        <f>+H1292+I1292</f>
        <v>0</v>
      </c>
      <c r="H1292" s="29"/>
      <c r="I1292" s="29"/>
      <c r="J1292" s="29">
        <f>+K1292+L1292</f>
        <v>0</v>
      </c>
      <c r="K1292" s="29"/>
      <c r="L1292" s="29"/>
      <c r="M1292" s="29">
        <f>+N1292+O1292</f>
        <v>0</v>
      </c>
      <c r="N1292" s="11">
        <f>85-85</f>
        <v>0</v>
      </c>
      <c r="O1292" s="39"/>
    </row>
    <row r="1293" spans="1:15" x14ac:dyDescent="0.2">
      <c r="A1293" s="68" t="s">
        <v>770</v>
      </c>
      <c r="B1293" s="10">
        <v>700</v>
      </c>
      <c r="C1293" s="33" t="s">
        <v>85</v>
      </c>
      <c r="D1293" s="33" t="s">
        <v>85</v>
      </c>
      <c r="E1293" s="9" t="s">
        <v>771</v>
      </c>
      <c r="F1293" s="31"/>
      <c r="G1293" s="18">
        <f t="shared" ref="G1293:I1293" si="800">+G1294+G1300+G1304+G1308</f>
        <v>280</v>
      </c>
      <c r="H1293" s="18">
        <f t="shared" si="800"/>
        <v>280</v>
      </c>
      <c r="I1293" s="18">
        <f t="shared" si="800"/>
        <v>0</v>
      </c>
      <c r="J1293" s="18">
        <f t="shared" ref="J1293:O1293" si="801">+J1294+J1300+J1304+J1308</f>
        <v>300</v>
      </c>
      <c r="K1293" s="18">
        <f t="shared" si="801"/>
        <v>300</v>
      </c>
      <c r="L1293" s="18">
        <f t="shared" si="801"/>
        <v>0</v>
      </c>
      <c r="M1293" s="18">
        <f t="shared" si="801"/>
        <v>320</v>
      </c>
      <c r="N1293" s="25">
        <f t="shared" si="801"/>
        <v>320</v>
      </c>
      <c r="O1293" s="25">
        <f t="shared" si="801"/>
        <v>0</v>
      </c>
    </row>
    <row r="1294" spans="1:15" ht="25.85" x14ac:dyDescent="0.2">
      <c r="A1294" s="68" t="s">
        <v>772</v>
      </c>
      <c r="B1294" s="10">
        <v>700</v>
      </c>
      <c r="C1294" s="33" t="s">
        <v>85</v>
      </c>
      <c r="D1294" s="33" t="s">
        <v>85</v>
      </c>
      <c r="E1294" s="9" t="s">
        <v>773</v>
      </c>
      <c r="F1294" s="31"/>
      <c r="G1294" s="18">
        <f t="shared" ref="G1294:O1294" si="802">+G1295</f>
        <v>80</v>
      </c>
      <c r="H1294" s="18">
        <f t="shared" si="802"/>
        <v>80</v>
      </c>
      <c r="I1294" s="18">
        <f t="shared" si="802"/>
        <v>0</v>
      </c>
      <c r="J1294" s="18">
        <f t="shared" si="802"/>
        <v>80</v>
      </c>
      <c r="K1294" s="18">
        <f t="shared" si="802"/>
        <v>80</v>
      </c>
      <c r="L1294" s="18">
        <f t="shared" si="802"/>
        <v>0</v>
      </c>
      <c r="M1294" s="18">
        <f t="shared" si="802"/>
        <v>80</v>
      </c>
      <c r="N1294" s="9">
        <f t="shared" si="802"/>
        <v>80</v>
      </c>
      <c r="O1294" s="9">
        <f t="shared" si="802"/>
        <v>0</v>
      </c>
    </row>
    <row r="1295" spans="1:15" ht="25.85" x14ac:dyDescent="0.2">
      <c r="A1295" s="68" t="s">
        <v>774</v>
      </c>
      <c r="B1295" s="10">
        <v>700</v>
      </c>
      <c r="C1295" s="33" t="s">
        <v>85</v>
      </c>
      <c r="D1295" s="33" t="s">
        <v>85</v>
      </c>
      <c r="E1295" s="9" t="s">
        <v>775</v>
      </c>
      <c r="F1295" s="31"/>
      <c r="G1295" s="18">
        <f t="shared" ref="G1295:I1295" si="803">+G1296+G1298</f>
        <v>80</v>
      </c>
      <c r="H1295" s="18">
        <f t="shared" si="803"/>
        <v>80</v>
      </c>
      <c r="I1295" s="18">
        <f t="shared" si="803"/>
        <v>0</v>
      </c>
      <c r="J1295" s="18">
        <f t="shared" ref="J1295:O1295" si="804">+J1296+J1298</f>
        <v>80</v>
      </c>
      <c r="K1295" s="18">
        <f t="shared" si="804"/>
        <v>80</v>
      </c>
      <c r="L1295" s="18">
        <f t="shared" si="804"/>
        <v>0</v>
      </c>
      <c r="M1295" s="18">
        <f t="shared" si="804"/>
        <v>80</v>
      </c>
      <c r="N1295" s="25">
        <f t="shared" si="804"/>
        <v>80</v>
      </c>
      <c r="O1295" s="25">
        <f t="shared" si="804"/>
        <v>0</v>
      </c>
    </row>
    <row r="1296" spans="1:15" ht="13.6" x14ac:dyDescent="0.25">
      <c r="A1296" s="40" t="s">
        <v>39</v>
      </c>
      <c r="B1296" s="10">
        <v>700</v>
      </c>
      <c r="C1296" s="33" t="s">
        <v>85</v>
      </c>
      <c r="D1296" s="33" t="s">
        <v>85</v>
      </c>
      <c r="E1296" s="9" t="s">
        <v>775</v>
      </c>
      <c r="F1296" s="28">
        <v>200</v>
      </c>
      <c r="G1296" s="29">
        <f t="shared" ref="G1296:O1296" si="805">+G1297</f>
        <v>0</v>
      </c>
      <c r="H1296" s="29">
        <f t="shared" si="805"/>
        <v>0</v>
      </c>
      <c r="I1296" s="29">
        <f t="shared" si="805"/>
        <v>0</v>
      </c>
      <c r="J1296" s="29">
        <f t="shared" si="805"/>
        <v>0</v>
      </c>
      <c r="K1296" s="29">
        <f t="shared" si="805"/>
        <v>0</v>
      </c>
      <c r="L1296" s="29">
        <f t="shared" si="805"/>
        <v>0</v>
      </c>
      <c r="M1296" s="29">
        <f t="shared" si="805"/>
        <v>0</v>
      </c>
      <c r="N1296" s="11">
        <f t="shared" si="805"/>
        <v>0</v>
      </c>
      <c r="O1296" s="11">
        <f t="shared" si="805"/>
        <v>0</v>
      </c>
    </row>
    <row r="1297" spans="1:15" ht="13.6" x14ac:dyDescent="0.25">
      <c r="A1297" s="40" t="s">
        <v>40</v>
      </c>
      <c r="B1297" s="10">
        <v>700</v>
      </c>
      <c r="C1297" s="33" t="s">
        <v>85</v>
      </c>
      <c r="D1297" s="33" t="s">
        <v>85</v>
      </c>
      <c r="E1297" s="9" t="s">
        <v>775</v>
      </c>
      <c r="F1297" s="28">
        <v>240</v>
      </c>
      <c r="G1297" s="29">
        <f>+H1297+I1297</f>
        <v>0</v>
      </c>
      <c r="H1297" s="29"/>
      <c r="I1297" s="29"/>
      <c r="J1297" s="29">
        <f>+K1297+L1297</f>
        <v>0</v>
      </c>
      <c r="K1297" s="29">
        <f>30-30</f>
        <v>0</v>
      </c>
      <c r="L1297" s="29"/>
      <c r="M1297" s="29">
        <f>+N1297+O1297</f>
        <v>0</v>
      </c>
      <c r="N1297" s="11">
        <f>30-30</f>
        <v>0</v>
      </c>
      <c r="O1297" s="11"/>
    </row>
    <row r="1298" spans="1:15" ht="13.6" x14ac:dyDescent="0.25">
      <c r="A1298" s="41" t="s">
        <v>114</v>
      </c>
      <c r="B1298" s="27">
        <v>700</v>
      </c>
      <c r="C1298" s="37" t="s">
        <v>85</v>
      </c>
      <c r="D1298" s="37" t="s">
        <v>85</v>
      </c>
      <c r="E1298" s="11" t="s">
        <v>775</v>
      </c>
      <c r="F1298" s="28">
        <v>300</v>
      </c>
      <c r="G1298" s="29">
        <f t="shared" ref="G1298:O1298" si="806">+G1299</f>
        <v>80</v>
      </c>
      <c r="H1298" s="29">
        <f t="shared" si="806"/>
        <v>80</v>
      </c>
      <c r="I1298" s="29">
        <f t="shared" si="806"/>
        <v>0</v>
      </c>
      <c r="J1298" s="29">
        <f t="shared" si="806"/>
        <v>80</v>
      </c>
      <c r="K1298" s="29">
        <f t="shared" si="806"/>
        <v>80</v>
      </c>
      <c r="L1298" s="29">
        <f t="shared" si="806"/>
        <v>0</v>
      </c>
      <c r="M1298" s="29">
        <f t="shared" si="806"/>
        <v>80</v>
      </c>
      <c r="N1298" s="11">
        <f t="shared" si="806"/>
        <v>80</v>
      </c>
      <c r="O1298" s="11">
        <f t="shared" si="806"/>
        <v>0</v>
      </c>
    </row>
    <row r="1299" spans="1:15" ht="13.6" x14ac:dyDescent="0.25">
      <c r="A1299" s="60" t="s">
        <v>120</v>
      </c>
      <c r="B1299" s="27">
        <v>700</v>
      </c>
      <c r="C1299" s="37" t="s">
        <v>85</v>
      </c>
      <c r="D1299" s="37" t="s">
        <v>85</v>
      </c>
      <c r="E1299" s="11" t="s">
        <v>775</v>
      </c>
      <c r="F1299" s="28">
        <v>350</v>
      </c>
      <c r="G1299" s="29">
        <f>+H1299+I1299</f>
        <v>80</v>
      </c>
      <c r="H1299" s="29">
        <v>80</v>
      </c>
      <c r="I1299" s="29"/>
      <c r="J1299" s="29">
        <f>+K1299+L1299</f>
        <v>80</v>
      </c>
      <c r="K1299" s="29">
        <v>80</v>
      </c>
      <c r="L1299" s="29"/>
      <c r="M1299" s="29">
        <f>+N1299+O1299</f>
        <v>80</v>
      </c>
      <c r="N1299" s="11">
        <v>80</v>
      </c>
      <c r="O1299" s="11"/>
    </row>
    <row r="1300" spans="1:15" ht="38.75" x14ac:dyDescent="0.2">
      <c r="A1300" s="68" t="s">
        <v>776</v>
      </c>
      <c r="B1300" s="10">
        <v>700</v>
      </c>
      <c r="C1300" s="33" t="s">
        <v>85</v>
      </c>
      <c r="D1300" s="33" t="s">
        <v>85</v>
      </c>
      <c r="E1300" s="9" t="s">
        <v>777</v>
      </c>
      <c r="F1300" s="31"/>
      <c r="G1300" s="18">
        <f t="shared" ref="G1300:O1302" si="807">+G1301</f>
        <v>182</v>
      </c>
      <c r="H1300" s="18">
        <f t="shared" si="807"/>
        <v>182</v>
      </c>
      <c r="I1300" s="18">
        <f t="shared" si="807"/>
        <v>0</v>
      </c>
      <c r="J1300" s="18">
        <f t="shared" si="807"/>
        <v>202</v>
      </c>
      <c r="K1300" s="18">
        <f t="shared" si="807"/>
        <v>202</v>
      </c>
      <c r="L1300" s="18">
        <f t="shared" si="807"/>
        <v>0</v>
      </c>
      <c r="M1300" s="18">
        <f t="shared" si="807"/>
        <v>222</v>
      </c>
      <c r="N1300" s="9">
        <f t="shared" si="807"/>
        <v>222</v>
      </c>
      <c r="O1300" s="9">
        <f t="shared" si="807"/>
        <v>0</v>
      </c>
    </row>
    <row r="1301" spans="1:15" ht="38.75" x14ac:dyDescent="0.2">
      <c r="A1301" s="68" t="s">
        <v>778</v>
      </c>
      <c r="B1301" s="10">
        <v>700</v>
      </c>
      <c r="C1301" s="33" t="s">
        <v>85</v>
      </c>
      <c r="D1301" s="33" t="s">
        <v>85</v>
      </c>
      <c r="E1301" s="9" t="s">
        <v>779</v>
      </c>
      <c r="F1301" s="31"/>
      <c r="G1301" s="18">
        <f t="shared" si="807"/>
        <v>182</v>
      </c>
      <c r="H1301" s="18">
        <f t="shared" si="807"/>
        <v>182</v>
      </c>
      <c r="I1301" s="18">
        <f t="shared" si="807"/>
        <v>0</v>
      </c>
      <c r="J1301" s="18">
        <f t="shared" ref="J1301:J1302" si="808">+J1302</f>
        <v>202</v>
      </c>
      <c r="K1301" s="18">
        <f t="shared" si="807"/>
        <v>202</v>
      </c>
      <c r="L1301" s="18">
        <f t="shared" si="807"/>
        <v>0</v>
      </c>
      <c r="M1301" s="18">
        <f t="shared" ref="M1301:M1302" si="809">+M1302</f>
        <v>222</v>
      </c>
      <c r="N1301" s="25">
        <f t="shared" si="807"/>
        <v>222</v>
      </c>
      <c r="O1301" s="25">
        <f t="shared" si="807"/>
        <v>0</v>
      </c>
    </row>
    <row r="1302" spans="1:15" ht="13.6" x14ac:dyDescent="0.25">
      <c r="A1302" s="40" t="s">
        <v>39</v>
      </c>
      <c r="B1302" s="27">
        <v>700</v>
      </c>
      <c r="C1302" s="37" t="s">
        <v>85</v>
      </c>
      <c r="D1302" s="37" t="s">
        <v>85</v>
      </c>
      <c r="E1302" s="11" t="s">
        <v>779</v>
      </c>
      <c r="F1302" s="28">
        <v>200</v>
      </c>
      <c r="G1302" s="29">
        <f t="shared" si="807"/>
        <v>182</v>
      </c>
      <c r="H1302" s="29">
        <f>+H1303</f>
        <v>182</v>
      </c>
      <c r="I1302" s="29">
        <f>+I1303</f>
        <v>0</v>
      </c>
      <c r="J1302" s="29">
        <f t="shared" si="808"/>
        <v>202</v>
      </c>
      <c r="K1302" s="29">
        <f>+K1303</f>
        <v>202</v>
      </c>
      <c r="L1302" s="29">
        <f>+L1303</f>
        <v>0</v>
      </c>
      <c r="M1302" s="29">
        <f t="shared" si="809"/>
        <v>222</v>
      </c>
      <c r="N1302" s="11">
        <f>+N1303</f>
        <v>222</v>
      </c>
      <c r="O1302" s="11">
        <f>+O1303</f>
        <v>0</v>
      </c>
    </row>
    <row r="1303" spans="1:15" ht="13.6" x14ac:dyDescent="0.25">
      <c r="A1303" s="40" t="s">
        <v>40</v>
      </c>
      <c r="B1303" s="27">
        <v>700</v>
      </c>
      <c r="C1303" s="37" t="s">
        <v>85</v>
      </c>
      <c r="D1303" s="37" t="s">
        <v>85</v>
      </c>
      <c r="E1303" s="11" t="s">
        <v>779</v>
      </c>
      <c r="F1303" s="28">
        <v>240</v>
      </c>
      <c r="G1303" s="29">
        <f>+H1303+I1303</f>
        <v>182</v>
      </c>
      <c r="H1303" s="29">
        <v>182</v>
      </c>
      <c r="I1303" s="29"/>
      <c r="J1303" s="29">
        <f>+K1303+L1303</f>
        <v>202</v>
      </c>
      <c r="K1303" s="29">
        <v>202</v>
      </c>
      <c r="L1303" s="29"/>
      <c r="M1303" s="29">
        <f>+N1303+O1303</f>
        <v>222</v>
      </c>
      <c r="N1303" s="11">
        <v>222</v>
      </c>
      <c r="O1303" s="11"/>
    </row>
    <row r="1304" spans="1:15" hidden="1" x14ac:dyDescent="0.2">
      <c r="A1304" s="68" t="s">
        <v>780</v>
      </c>
      <c r="B1304" s="10">
        <v>700</v>
      </c>
      <c r="C1304" s="33" t="s">
        <v>85</v>
      </c>
      <c r="D1304" s="33" t="s">
        <v>85</v>
      </c>
      <c r="E1304" s="9" t="s">
        <v>781</v>
      </c>
      <c r="F1304" s="31"/>
      <c r="G1304" s="18">
        <f t="shared" ref="G1304:O1306" si="810">+G1305</f>
        <v>0</v>
      </c>
      <c r="H1304" s="18">
        <f t="shared" si="810"/>
        <v>0</v>
      </c>
      <c r="I1304" s="18">
        <f t="shared" si="810"/>
        <v>0</v>
      </c>
      <c r="J1304" s="18">
        <f t="shared" si="810"/>
        <v>0</v>
      </c>
      <c r="K1304" s="18">
        <f t="shared" si="810"/>
        <v>0</v>
      </c>
      <c r="L1304" s="18">
        <f t="shared" si="810"/>
        <v>0</v>
      </c>
      <c r="M1304" s="18">
        <f t="shared" si="810"/>
        <v>0</v>
      </c>
      <c r="N1304" s="9">
        <f t="shared" si="810"/>
        <v>0</v>
      </c>
      <c r="O1304" s="9">
        <f t="shared" si="810"/>
        <v>0</v>
      </c>
    </row>
    <row r="1305" spans="1:15" hidden="1" x14ac:dyDescent="0.2">
      <c r="A1305" s="68" t="s">
        <v>782</v>
      </c>
      <c r="B1305" s="10">
        <v>700</v>
      </c>
      <c r="C1305" s="33" t="s">
        <v>85</v>
      </c>
      <c r="D1305" s="33" t="s">
        <v>85</v>
      </c>
      <c r="E1305" s="9" t="s">
        <v>783</v>
      </c>
      <c r="F1305" s="31"/>
      <c r="G1305" s="18">
        <f t="shared" si="810"/>
        <v>0</v>
      </c>
      <c r="H1305" s="18">
        <f t="shared" si="810"/>
        <v>0</v>
      </c>
      <c r="I1305" s="18">
        <f t="shared" si="810"/>
        <v>0</v>
      </c>
      <c r="J1305" s="18">
        <f t="shared" ref="J1305:J1306" si="811">+J1306</f>
        <v>0</v>
      </c>
      <c r="K1305" s="18">
        <f t="shared" si="810"/>
        <v>0</v>
      </c>
      <c r="L1305" s="18">
        <f t="shared" si="810"/>
        <v>0</v>
      </c>
      <c r="M1305" s="18">
        <f t="shared" ref="M1305:M1306" si="812">+M1306</f>
        <v>0</v>
      </c>
      <c r="N1305" s="25">
        <f t="shared" si="810"/>
        <v>0</v>
      </c>
      <c r="O1305" s="25">
        <f t="shared" si="810"/>
        <v>0</v>
      </c>
    </row>
    <row r="1306" spans="1:15" ht="13.6" hidden="1" x14ac:dyDescent="0.25">
      <c r="A1306" s="40" t="s">
        <v>39</v>
      </c>
      <c r="B1306" s="27">
        <v>700</v>
      </c>
      <c r="C1306" s="37" t="s">
        <v>85</v>
      </c>
      <c r="D1306" s="37" t="s">
        <v>85</v>
      </c>
      <c r="E1306" s="11" t="s">
        <v>783</v>
      </c>
      <c r="F1306" s="28">
        <v>200</v>
      </c>
      <c r="G1306" s="29">
        <f t="shared" si="810"/>
        <v>0</v>
      </c>
      <c r="H1306" s="29">
        <f>+H1307</f>
        <v>0</v>
      </c>
      <c r="I1306" s="29">
        <f>+I1307</f>
        <v>0</v>
      </c>
      <c r="J1306" s="29">
        <f t="shared" si="811"/>
        <v>0</v>
      </c>
      <c r="K1306" s="29">
        <f>+K1307</f>
        <v>0</v>
      </c>
      <c r="L1306" s="29">
        <f>+L1307</f>
        <v>0</v>
      </c>
      <c r="M1306" s="29">
        <f t="shared" si="812"/>
        <v>0</v>
      </c>
      <c r="N1306" s="11">
        <f>+N1307</f>
        <v>0</v>
      </c>
      <c r="O1306" s="11">
        <f>+O1307</f>
        <v>0</v>
      </c>
    </row>
    <row r="1307" spans="1:15" ht="13.6" hidden="1" x14ac:dyDescent="0.25">
      <c r="A1307" s="40" t="s">
        <v>40</v>
      </c>
      <c r="B1307" s="27">
        <v>700</v>
      </c>
      <c r="C1307" s="37" t="s">
        <v>85</v>
      </c>
      <c r="D1307" s="37" t="s">
        <v>85</v>
      </c>
      <c r="E1307" s="11" t="s">
        <v>783</v>
      </c>
      <c r="F1307" s="28">
        <v>240</v>
      </c>
      <c r="G1307" s="29">
        <f>+H1307+I1307</f>
        <v>0</v>
      </c>
      <c r="H1307" s="29"/>
      <c r="I1307" s="29"/>
      <c r="J1307" s="29">
        <f>+K1307+L1307</f>
        <v>0</v>
      </c>
      <c r="K1307" s="29"/>
      <c r="L1307" s="29"/>
      <c r="M1307" s="29">
        <f>+N1307+O1307</f>
        <v>0</v>
      </c>
      <c r="N1307" s="11"/>
      <c r="O1307" s="11"/>
    </row>
    <row r="1308" spans="1:15" x14ac:dyDescent="0.2">
      <c r="A1308" s="68" t="s">
        <v>784</v>
      </c>
      <c r="B1308" s="10">
        <v>700</v>
      </c>
      <c r="C1308" s="33" t="s">
        <v>85</v>
      </c>
      <c r="D1308" s="33" t="s">
        <v>85</v>
      </c>
      <c r="E1308" s="9" t="s">
        <v>785</v>
      </c>
      <c r="F1308" s="31"/>
      <c r="G1308" s="18">
        <f t="shared" ref="G1308:O1310" si="813">+G1309</f>
        <v>18</v>
      </c>
      <c r="H1308" s="18">
        <f t="shared" si="813"/>
        <v>18</v>
      </c>
      <c r="I1308" s="18">
        <f t="shared" si="813"/>
        <v>0</v>
      </c>
      <c r="J1308" s="18">
        <f t="shared" si="813"/>
        <v>18</v>
      </c>
      <c r="K1308" s="18">
        <f t="shared" si="813"/>
        <v>18</v>
      </c>
      <c r="L1308" s="18">
        <f t="shared" si="813"/>
        <v>0</v>
      </c>
      <c r="M1308" s="18">
        <f t="shared" si="813"/>
        <v>18</v>
      </c>
      <c r="N1308" s="9">
        <f t="shared" si="813"/>
        <v>18</v>
      </c>
      <c r="O1308" s="9">
        <f t="shared" si="813"/>
        <v>0</v>
      </c>
    </row>
    <row r="1309" spans="1:15" x14ac:dyDescent="0.2">
      <c r="A1309" s="68" t="s">
        <v>786</v>
      </c>
      <c r="B1309" s="10">
        <v>700</v>
      </c>
      <c r="C1309" s="33" t="s">
        <v>85</v>
      </c>
      <c r="D1309" s="33" t="s">
        <v>85</v>
      </c>
      <c r="E1309" s="9" t="s">
        <v>787</v>
      </c>
      <c r="F1309" s="31"/>
      <c r="G1309" s="18">
        <f t="shared" si="813"/>
        <v>18</v>
      </c>
      <c r="H1309" s="18">
        <f t="shared" si="813"/>
        <v>18</v>
      </c>
      <c r="I1309" s="18">
        <f t="shared" si="813"/>
        <v>0</v>
      </c>
      <c r="J1309" s="18">
        <f t="shared" ref="J1309:J1310" si="814">+J1310</f>
        <v>18</v>
      </c>
      <c r="K1309" s="18">
        <f t="shared" si="813"/>
        <v>18</v>
      </c>
      <c r="L1309" s="18">
        <f t="shared" si="813"/>
        <v>0</v>
      </c>
      <c r="M1309" s="18">
        <f t="shared" ref="M1309:M1310" si="815">+M1310</f>
        <v>18</v>
      </c>
      <c r="N1309" s="25">
        <f t="shared" si="813"/>
        <v>18</v>
      </c>
      <c r="O1309" s="25">
        <f t="shared" si="813"/>
        <v>0</v>
      </c>
    </row>
    <row r="1310" spans="1:15" ht="13.6" x14ac:dyDescent="0.25">
      <c r="A1310" s="40" t="s">
        <v>39</v>
      </c>
      <c r="B1310" s="27">
        <v>700</v>
      </c>
      <c r="C1310" s="37" t="s">
        <v>85</v>
      </c>
      <c r="D1310" s="37" t="s">
        <v>85</v>
      </c>
      <c r="E1310" s="11" t="s">
        <v>787</v>
      </c>
      <c r="F1310" s="28">
        <v>200</v>
      </c>
      <c r="G1310" s="29">
        <f t="shared" si="813"/>
        <v>18</v>
      </c>
      <c r="H1310" s="29">
        <f>+H1311</f>
        <v>18</v>
      </c>
      <c r="I1310" s="29">
        <f>+I1311</f>
        <v>0</v>
      </c>
      <c r="J1310" s="29">
        <f t="shared" si="814"/>
        <v>18</v>
      </c>
      <c r="K1310" s="29">
        <f>+K1311</f>
        <v>18</v>
      </c>
      <c r="L1310" s="29">
        <f>+L1311</f>
        <v>0</v>
      </c>
      <c r="M1310" s="29">
        <f t="shared" si="815"/>
        <v>18</v>
      </c>
      <c r="N1310" s="11">
        <f>+N1311</f>
        <v>18</v>
      </c>
      <c r="O1310" s="11">
        <f>+O1311</f>
        <v>0</v>
      </c>
    </row>
    <row r="1311" spans="1:15" ht="13.6" x14ac:dyDescent="0.25">
      <c r="A1311" s="40" t="s">
        <v>40</v>
      </c>
      <c r="B1311" s="27">
        <v>700</v>
      </c>
      <c r="C1311" s="37" t="s">
        <v>85</v>
      </c>
      <c r="D1311" s="37" t="s">
        <v>85</v>
      </c>
      <c r="E1311" s="11" t="s">
        <v>787</v>
      </c>
      <c r="F1311" s="28">
        <v>240</v>
      </c>
      <c r="G1311" s="29">
        <f>+H1311+I1311</f>
        <v>18</v>
      </c>
      <c r="H1311" s="29">
        <v>18</v>
      </c>
      <c r="I1311" s="29"/>
      <c r="J1311" s="29">
        <f>+K1311+L1311</f>
        <v>18</v>
      </c>
      <c r="K1311" s="29">
        <v>18</v>
      </c>
      <c r="L1311" s="29"/>
      <c r="M1311" s="29">
        <f>+N1311+O1311</f>
        <v>18</v>
      </c>
      <c r="N1311" s="11">
        <v>18</v>
      </c>
      <c r="O1311" s="11"/>
    </row>
    <row r="1312" spans="1:15" ht="25.85" hidden="1" x14ac:dyDescent="0.2">
      <c r="A1312" s="68" t="s">
        <v>788</v>
      </c>
      <c r="B1312" s="10">
        <v>700</v>
      </c>
      <c r="C1312" s="33" t="s">
        <v>85</v>
      </c>
      <c r="D1312" s="33" t="s">
        <v>85</v>
      </c>
      <c r="E1312" s="9" t="s">
        <v>789</v>
      </c>
      <c r="F1312" s="31"/>
      <c r="G1312" s="18">
        <f t="shared" ref="G1312:I1312" si="816">+G1313+G1317+G1321</f>
        <v>0</v>
      </c>
      <c r="H1312" s="18">
        <f t="shared" si="816"/>
        <v>0</v>
      </c>
      <c r="I1312" s="18">
        <f t="shared" si="816"/>
        <v>0</v>
      </c>
      <c r="J1312" s="18">
        <f t="shared" ref="J1312:O1312" si="817">+J1313+J1317+J1321</f>
        <v>0</v>
      </c>
      <c r="K1312" s="18">
        <f t="shared" si="817"/>
        <v>0</v>
      </c>
      <c r="L1312" s="18">
        <f t="shared" si="817"/>
        <v>0</v>
      </c>
      <c r="M1312" s="18">
        <f t="shared" si="817"/>
        <v>0</v>
      </c>
      <c r="N1312" s="25">
        <f t="shared" si="817"/>
        <v>0</v>
      </c>
      <c r="O1312" s="25">
        <f t="shared" si="817"/>
        <v>0</v>
      </c>
    </row>
    <row r="1313" spans="1:15" ht="25.85" hidden="1" x14ac:dyDescent="0.2">
      <c r="A1313" s="68" t="s">
        <v>790</v>
      </c>
      <c r="B1313" s="10">
        <v>700</v>
      </c>
      <c r="C1313" s="33" t="s">
        <v>85</v>
      </c>
      <c r="D1313" s="33" t="s">
        <v>85</v>
      </c>
      <c r="E1313" s="9" t="s">
        <v>791</v>
      </c>
      <c r="F1313" s="31"/>
      <c r="G1313" s="18">
        <f t="shared" ref="G1313:O1315" si="818">+G1314</f>
        <v>0</v>
      </c>
      <c r="H1313" s="18">
        <f t="shared" si="818"/>
        <v>0</v>
      </c>
      <c r="I1313" s="18">
        <f t="shared" si="818"/>
        <v>0</v>
      </c>
      <c r="J1313" s="18">
        <f t="shared" si="818"/>
        <v>0</v>
      </c>
      <c r="K1313" s="18">
        <f t="shared" si="818"/>
        <v>0</v>
      </c>
      <c r="L1313" s="18">
        <f t="shared" si="818"/>
        <v>0</v>
      </c>
      <c r="M1313" s="18">
        <f t="shared" si="818"/>
        <v>0</v>
      </c>
      <c r="N1313" s="9">
        <f t="shared" si="818"/>
        <v>0</v>
      </c>
      <c r="O1313" s="9">
        <f t="shared" si="818"/>
        <v>0</v>
      </c>
    </row>
    <row r="1314" spans="1:15" hidden="1" x14ac:dyDescent="0.2">
      <c r="A1314" s="68" t="s">
        <v>792</v>
      </c>
      <c r="B1314" s="10">
        <v>700</v>
      </c>
      <c r="C1314" s="33" t="s">
        <v>85</v>
      </c>
      <c r="D1314" s="33" t="s">
        <v>85</v>
      </c>
      <c r="E1314" s="9" t="s">
        <v>793</v>
      </c>
      <c r="F1314" s="31"/>
      <c r="G1314" s="18">
        <f t="shared" si="818"/>
        <v>0</v>
      </c>
      <c r="H1314" s="18">
        <f t="shared" si="818"/>
        <v>0</v>
      </c>
      <c r="I1314" s="18">
        <f t="shared" si="818"/>
        <v>0</v>
      </c>
      <c r="J1314" s="18">
        <f t="shared" ref="J1314:J1315" si="819">+J1315</f>
        <v>0</v>
      </c>
      <c r="K1314" s="18">
        <f t="shared" si="818"/>
        <v>0</v>
      </c>
      <c r="L1314" s="18">
        <f t="shared" si="818"/>
        <v>0</v>
      </c>
      <c r="M1314" s="18">
        <f t="shared" ref="M1314:M1315" si="820">+M1315</f>
        <v>0</v>
      </c>
      <c r="N1314" s="25">
        <f t="shared" si="818"/>
        <v>0</v>
      </c>
      <c r="O1314" s="25">
        <f t="shared" si="818"/>
        <v>0</v>
      </c>
    </row>
    <row r="1315" spans="1:15" ht="13.6" hidden="1" x14ac:dyDescent="0.25">
      <c r="A1315" s="40" t="s">
        <v>39</v>
      </c>
      <c r="B1315" s="27">
        <v>700</v>
      </c>
      <c r="C1315" s="37" t="s">
        <v>85</v>
      </c>
      <c r="D1315" s="37" t="s">
        <v>85</v>
      </c>
      <c r="E1315" s="11" t="s">
        <v>793</v>
      </c>
      <c r="F1315" s="28">
        <v>200</v>
      </c>
      <c r="G1315" s="29">
        <f t="shared" si="818"/>
        <v>0</v>
      </c>
      <c r="H1315" s="29">
        <f>+H1316</f>
        <v>0</v>
      </c>
      <c r="I1315" s="29">
        <f>+I1316</f>
        <v>0</v>
      </c>
      <c r="J1315" s="29">
        <f t="shared" si="819"/>
        <v>0</v>
      </c>
      <c r="K1315" s="29">
        <f>+K1316</f>
        <v>0</v>
      </c>
      <c r="L1315" s="29">
        <f>+L1316</f>
        <v>0</v>
      </c>
      <c r="M1315" s="29">
        <f t="shared" si="820"/>
        <v>0</v>
      </c>
      <c r="N1315" s="11">
        <f>+N1316</f>
        <v>0</v>
      </c>
      <c r="O1315" s="11">
        <f>+O1316</f>
        <v>0</v>
      </c>
    </row>
    <row r="1316" spans="1:15" ht="13.6" hidden="1" x14ac:dyDescent="0.25">
      <c r="A1316" s="40" t="s">
        <v>40</v>
      </c>
      <c r="B1316" s="27">
        <v>700</v>
      </c>
      <c r="C1316" s="37" t="s">
        <v>85</v>
      </c>
      <c r="D1316" s="37" t="s">
        <v>85</v>
      </c>
      <c r="E1316" s="11" t="s">
        <v>793</v>
      </c>
      <c r="F1316" s="28">
        <v>240</v>
      </c>
      <c r="G1316" s="29">
        <f>+H1316+I1316</f>
        <v>0</v>
      </c>
      <c r="H1316" s="29"/>
      <c r="I1316" s="29"/>
      <c r="J1316" s="29">
        <f>+K1316+L1316</f>
        <v>0</v>
      </c>
      <c r="K1316" s="29"/>
      <c r="L1316" s="29"/>
      <c r="M1316" s="29">
        <f>+N1316+O1316</f>
        <v>0</v>
      </c>
      <c r="N1316" s="11"/>
      <c r="O1316" s="11"/>
    </row>
    <row r="1317" spans="1:15" ht="25.85" hidden="1" x14ac:dyDescent="0.2">
      <c r="A1317" s="68" t="s">
        <v>794</v>
      </c>
      <c r="B1317" s="10">
        <v>700</v>
      </c>
      <c r="C1317" s="33" t="s">
        <v>85</v>
      </c>
      <c r="D1317" s="33" t="s">
        <v>85</v>
      </c>
      <c r="E1317" s="9" t="s">
        <v>795</v>
      </c>
      <c r="F1317" s="31"/>
      <c r="G1317" s="18">
        <f t="shared" ref="G1317:O1319" si="821">+G1318</f>
        <v>0</v>
      </c>
      <c r="H1317" s="18">
        <f t="shared" si="821"/>
        <v>0</v>
      </c>
      <c r="I1317" s="18">
        <f t="shared" si="821"/>
        <v>0</v>
      </c>
      <c r="J1317" s="18">
        <f t="shared" si="821"/>
        <v>0</v>
      </c>
      <c r="K1317" s="18">
        <f t="shared" si="821"/>
        <v>0</v>
      </c>
      <c r="L1317" s="18">
        <f t="shared" si="821"/>
        <v>0</v>
      </c>
      <c r="M1317" s="18">
        <f t="shared" si="821"/>
        <v>0</v>
      </c>
      <c r="N1317" s="9">
        <f t="shared" si="821"/>
        <v>0</v>
      </c>
      <c r="O1317" s="9">
        <f t="shared" si="821"/>
        <v>0</v>
      </c>
    </row>
    <row r="1318" spans="1:15" hidden="1" x14ac:dyDescent="0.2">
      <c r="A1318" s="68" t="s">
        <v>796</v>
      </c>
      <c r="B1318" s="10">
        <v>700</v>
      </c>
      <c r="C1318" s="33" t="s">
        <v>85</v>
      </c>
      <c r="D1318" s="33" t="s">
        <v>85</v>
      </c>
      <c r="E1318" s="9" t="s">
        <v>797</v>
      </c>
      <c r="F1318" s="31"/>
      <c r="G1318" s="18">
        <f t="shared" si="821"/>
        <v>0</v>
      </c>
      <c r="H1318" s="18">
        <f t="shared" si="821"/>
        <v>0</v>
      </c>
      <c r="I1318" s="18">
        <f t="shared" si="821"/>
        <v>0</v>
      </c>
      <c r="J1318" s="18">
        <f t="shared" ref="J1318:J1319" si="822">+J1319</f>
        <v>0</v>
      </c>
      <c r="K1318" s="18">
        <f t="shared" si="821"/>
        <v>0</v>
      </c>
      <c r="L1318" s="18">
        <f t="shared" si="821"/>
        <v>0</v>
      </c>
      <c r="M1318" s="18">
        <f t="shared" ref="M1318:M1319" si="823">+M1319</f>
        <v>0</v>
      </c>
      <c r="N1318" s="25">
        <f t="shared" si="821"/>
        <v>0</v>
      </c>
      <c r="O1318" s="25">
        <f t="shared" si="821"/>
        <v>0</v>
      </c>
    </row>
    <row r="1319" spans="1:15" ht="13.6" hidden="1" x14ac:dyDescent="0.25">
      <c r="A1319" s="40" t="s">
        <v>39</v>
      </c>
      <c r="B1319" s="27">
        <v>700</v>
      </c>
      <c r="C1319" s="37" t="s">
        <v>85</v>
      </c>
      <c r="D1319" s="37" t="s">
        <v>85</v>
      </c>
      <c r="E1319" s="11" t="s">
        <v>797</v>
      </c>
      <c r="F1319" s="28">
        <v>200</v>
      </c>
      <c r="G1319" s="29">
        <f t="shared" si="821"/>
        <v>0</v>
      </c>
      <c r="H1319" s="29">
        <f>+H1320</f>
        <v>0</v>
      </c>
      <c r="I1319" s="29">
        <f>+I1320</f>
        <v>0</v>
      </c>
      <c r="J1319" s="29">
        <f t="shared" si="822"/>
        <v>0</v>
      </c>
      <c r="K1319" s="29">
        <f>+K1320</f>
        <v>0</v>
      </c>
      <c r="L1319" s="29">
        <f>+L1320</f>
        <v>0</v>
      </c>
      <c r="M1319" s="29">
        <f t="shared" si="823"/>
        <v>0</v>
      </c>
      <c r="N1319" s="11">
        <f>+N1320</f>
        <v>0</v>
      </c>
      <c r="O1319" s="11">
        <f>+O1320</f>
        <v>0</v>
      </c>
    </row>
    <row r="1320" spans="1:15" ht="13.6" hidden="1" x14ac:dyDescent="0.25">
      <c r="A1320" s="40" t="s">
        <v>40</v>
      </c>
      <c r="B1320" s="27">
        <v>700</v>
      </c>
      <c r="C1320" s="37" t="s">
        <v>85</v>
      </c>
      <c r="D1320" s="37" t="s">
        <v>85</v>
      </c>
      <c r="E1320" s="11" t="s">
        <v>797</v>
      </c>
      <c r="F1320" s="28">
        <v>240</v>
      </c>
      <c r="G1320" s="29">
        <f>+H1320+I1320</f>
        <v>0</v>
      </c>
      <c r="H1320" s="29"/>
      <c r="I1320" s="29"/>
      <c r="J1320" s="29">
        <f>+K1320+L1320</f>
        <v>0</v>
      </c>
      <c r="K1320" s="29"/>
      <c r="L1320" s="29"/>
      <c r="M1320" s="29">
        <f>+N1320+O1320</f>
        <v>0</v>
      </c>
      <c r="N1320" s="11"/>
      <c r="O1320" s="11"/>
    </row>
    <row r="1321" spans="1:15" ht="25.85" hidden="1" x14ac:dyDescent="0.2">
      <c r="A1321" s="68" t="s">
        <v>798</v>
      </c>
      <c r="B1321" s="10">
        <v>700</v>
      </c>
      <c r="C1321" s="33" t="s">
        <v>85</v>
      </c>
      <c r="D1321" s="33" t="s">
        <v>85</v>
      </c>
      <c r="E1321" s="9" t="s">
        <v>799</v>
      </c>
      <c r="F1321" s="31"/>
      <c r="G1321" s="18">
        <f t="shared" ref="G1321:O1323" si="824">+G1322</f>
        <v>0</v>
      </c>
      <c r="H1321" s="18">
        <f t="shared" si="824"/>
        <v>0</v>
      </c>
      <c r="I1321" s="18">
        <f t="shared" si="824"/>
        <v>0</v>
      </c>
      <c r="J1321" s="18">
        <f t="shared" si="824"/>
        <v>0</v>
      </c>
      <c r="K1321" s="18">
        <f t="shared" si="824"/>
        <v>0</v>
      </c>
      <c r="L1321" s="18">
        <f t="shared" si="824"/>
        <v>0</v>
      </c>
      <c r="M1321" s="18">
        <f t="shared" si="824"/>
        <v>0</v>
      </c>
      <c r="N1321" s="9">
        <f t="shared" si="824"/>
        <v>0</v>
      </c>
      <c r="O1321" s="9">
        <f t="shared" si="824"/>
        <v>0</v>
      </c>
    </row>
    <row r="1322" spans="1:15" ht="25.85" hidden="1" x14ac:dyDescent="0.2">
      <c r="A1322" s="68" t="s">
        <v>800</v>
      </c>
      <c r="B1322" s="10">
        <v>700</v>
      </c>
      <c r="C1322" s="33" t="s">
        <v>85</v>
      </c>
      <c r="D1322" s="33" t="s">
        <v>85</v>
      </c>
      <c r="E1322" s="9" t="s">
        <v>801</v>
      </c>
      <c r="F1322" s="31"/>
      <c r="G1322" s="18">
        <f t="shared" si="824"/>
        <v>0</v>
      </c>
      <c r="H1322" s="18">
        <f t="shared" si="824"/>
        <v>0</v>
      </c>
      <c r="I1322" s="18">
        <f t="shared" si="824"/>
        <v>0</v>
      </c>
      <c r="J1322" s="18">
        <f t="shared" ref="J1322:J1323" si="825">+J1323</f>
        <v>0</v>
      </c>
      <c r="K1322" s="18">
        <f t="shared" si="824"/>
        <v>0</v>
      </c>
      <c r="L1322" s="18">
        <f t="shared" si="824"/>
        <v>0</v>
      </c>
      <c r="M1322" s="18">
        <f t="shared" ref="M1322:M1323" si="826">+M1323</f>
        <v>0</v>
      </c>
      <c r="N1322" s="25">
        <f t="shared" si="824"/>
        <v>0</v>
      </c>
      <c r="O1322" s="25">
        <f t="shared" si="824"/>
        <v>0</v>
      </c>
    </row>
    <row r="1323" spans="1:15" ht="13.6" hidden="1" x14ac:dyDescent="0.25">
      <c r="A1323" s="40" t="s">
        <v>39</v>
      </c>
      <c r="B1323" s="27">
        <v>700</v>
      </c>
      <c r="C1323" s="37" t="s">
        <v>85</v>
      </c>
      <c r="D1323" s="37" t="s">
        <v>85</v>
      </c>
      <c r="E1323" s="11" t="s">
        <v>801</v>
      </c>
      <c r="F1323" s="28">
        <v>200</v>
      </c>
      <c r="G1323" s="29">
        <f t="shared" si="824"/>
        <v>0</v>
      </c>
      <c r="H1323" s="29">
        <f>+H1324</f>
        <v>0</v>
      </c>
      <c r="I1323" s="29">
        <f>+I1324</f>
        <v>0</v>
      </c>
      <c r="J1323" s="29">
        <f t="shared" si="825"/>
        <v>0</v>
      </c>
      <c r="K1323" s="29">
        <f>+K1324</f>
        <v>0</v>
      </c>
      <c r="L1323" s="29">
        <f>+L1324</f>
        <v>0</v>
      </c>
      <c r="M1323" s="29">
        <f t="shared" si="826"/>
        <v>0</v>
      </c>
      <c r="N1323" s="11">
        <f>+N1324</f>
        <v>0</v>
      </c>
      <c r="O1323" s="11">
        <f>+O1324</f>
        <v>0</v>
      </c>
    </row>
    <row r="1324" spans="1:15" ht="13.6" hidden="1" x14ac:dyDescent="0.25">
      <c r="A1324" s="40" t="s">
        <v>40</v>
      </c>
      <c r="B1324" s="27">
        <v>700</v>
      </c>
      <c r="C1324" s="37" t="s">
        <v>85</v>
      </c>
      <c r="D1324" s="37" t="s">
        <v>85</v>
      </c>
      <c r="E1324" s="11" t="s">
        <v>801</v>
      </c>
      <c r="F1324" s="28">
        <v>240</v>
      </c>
      <c r="G1324" s="29">
        <f>+H1324+I1324</f>
        <v>0</v>
      </c>
      <c r="H1324" s="29"/>
      <c r="I1324" s="29"/>
      <c r="J1324" s="29">
        <f>+K1324+L1324</f>
        <v>0</v>
      </c>
      <c r="K1324" s="29"/>
      <c r="L1324" s="29"/>
      <c r="M1324" s="29">
        <f>+N1324+O1324</f>
        <v>0</v>
      </c>
      <c r="N1324" s="11"/>
      <c r="O1324" s="11"/>
    </row>
    <row r="1325" spans="1:15" ht="25.85" hidden="1" x14ac:dyDescent="0.2">
      <c r="A1325" s="68" t="s">
        <v>802</v>
      </c>
      <c r="B1325" s="10">
        <v>700</v>
      </c>
      <c r="C1325" s="33" t="s">
        <v>85</v>
      </c>
      <c r="D1325" s="33" t="s">
        <v>85</v>
      </c>
      <c r="E1325" s="9" t="s">
        <v>803</v>
      </c>
      <c r="F1325" s="31"/>
      <c r="G1325" s="18">
        <f t="shared" ref="G1325:I1325" si="827">+G1326+G1330</f>
        <v>0</v>
      </c>
      <c r="H1325" s="18">
        <f t="shared" si="827"/>
        <v>0</v>
      </c>
      <c r="I1325" s="18">
        <f t="shared" si="827"/>
        <v>0</v>
      </c>
      <c r="J1325" s="18">
        <f t="shared" ref="J1325:O1325" si="828">+J1326+J1330</f>
        <v>0</v>
      </c>
      <c r="K1325" s="18">
        <f t="shared" si="828"/>
        <v>0</v>
      </c>
      <c r="L1325" s="18">
        <f t="shared" si="828"/>
        <v>0</v>
      </c>
      <c r="M1325" s="18">
        <f t="shared" si="828"/>
        <v>0</v>
      </c>
      <c r="N1325" s="25">
        <f t="shared" si="828"/>
        <v>0</v>
      </c>
      <c r="O1325" s="25">
        <f t="shared" si="828"/>
        <v>0</v>
      </c>
    </row>
    <row r="1326" spans="1:15" ht="25.85" hidden="1" x14ac:dyDescent="0.2">
      <c r="A1326" s="68" t="s">
        <v>804</v>
      </c>
      <c r="B1326" s="10">
        <v>700</v>
      </c>
      <c r="C1326" s="33" t="s">
        <v>85</v>
      </c>
      <c r="D1326" s="33" t="s">
        <v>85</v>
      </c>
      <c r="E1326" s="9" t="s">
        <v>805</v>
      </c>
      <c r="F1326" s="31"/>
      <c r="G1326" s="18">
        <f t="shared" ref="G1326:O1328" si="829">+G1327</f>
        <v>0</v>
      </c>
      <c r="H1326" s="18">
        <f t="shared" si="829"/>
        <v>0</v>
      </c>
      <c r="I1326" s="18">
        <f t="shared" si="829"/>
        <v>0</v>
      </c>
      <c r="J1326" s="18">
        <f t="shared" si="829"/>
        <v>0</v>
      </c>
      <c r="K1326" s="18">
        <f t="shared" si="829"/>
        <v>0</v>
      </c>
      <c r="L1326" s="18">
        <f t="shared" si="829"/>
        <v>0</v>
      </c>
      <c r="M1326" s="18">
        <f t="shared" si="829"/>
        <v>0</v>
      </c>
      <c r="N1326" s="9">
        <f t="shared" si="829"/>
        <v>0</v>
      </c>
      <c r="O1326" s="9">
        <f t="shared" si="829"/>
        <v>0</v>
      </c>
    </row>
    <row r="1327" spans="1:15" ht="25.85" hidden="1" x14ac:dyDescent="0.2">
      <c r="A1327" s="68" t="s">
        <v>806</v>
      </c>
      <c r="B1327" s="10">
        <v>700</v>
      </c>
      <c r="C1327" s="33" t="s">
        <v>85</v>
      </c>
      <c r="D1327" s="33" t="s">
        <v>85</v>
      </c>
      <c r="E1327" s="9" t="s">
        <v>807</v>
      </c>
      <c r="F1327" s="31"/>
      <c r="G1327" s="18">
        <f t="shared" si="829"/>
        <v>0</v>
      </c>
      <c r="H1327" s="18">
        <f t="shared" si="829"/>
        <v>0</v>
      </c>
      <c r="I1327" s="18">
        <f t="shared" si="829"/>
        <v>0</v>
      </c>
      <c r="J1327" s="18">
        <f t="shared" ref="J1327:J1328" si="830">+J1328</f>
        <v>0</v>
      </c>
      <c r="K1327" s="18">
        <f t="shared" si="829"/>
        <v>0</v>
      </c>
      <c r="L1327" s="18">
        <f t="shared" si="829"/>
        <v>0</v>
      </c>
      <c r="M1327" s="18">
        <f t="shared" ref="M1327:M1328" si="831">+M1328</f>
        <v>0</v>
      </c>
      <c r="N1327" s="25">
        <f t="shared" si="829"/>
        <v>0</v>
      </c>
      <c r="O1327" s="25">
        <f t="shared" si="829"/>
        <v>0</v>
      </c>
    </row>
    <row r="1328" spans="1:15" ht="13.6" hidden="1" x14ac:dyDescent="0.25">
      <c r="A1328" s="40" t="s">
        <v>39</v>
      </c>
      <c r="B1328" s="27">
        <v>700</v>
      </c>
      <c r="C1328" s="37" t="s">
        <v>85</v>
      </c>
      <c r="D1328" s="37" t="s">
        <v>85</v>
      </c>
      <c r="E1328" s="11" t="s">
        <v>807</v>
      </c>
      <c r="F1328" s="28">
        <v>200</v>
      </c>
      <c r="G1328" s="29">
        <f t="shared" si="829"/>
        <v>0</v>
      </c>
      <c r="H1328" s="29">
        <f>+H1329</f>
        <v>0</v>
      </c>
      <c r="I1328" s="29">
        <f>+I1329</f>
        <v>0</v>
      </c>
      <c r="J1328" s="29">
        <f t="shared" si="830"/>
        <v>0</v>
      </c>
      <c r="K1328" s="29">
        <f>+K1329</f>
        <v>0</v>
      </c>
      <c r="L1328" s="29">
        <f>+L1329</f>
        <v>0</v>
      </c>
      <c r="M1328" s="29">
        <f t="shared" si="831"/>
        <v>0</v>
      </c>
      <c r="N1328" s="11">
        <f>+N1329</f>
        <v>0</v>
      </c>
      <c r="O1328" s="11">
        <f>+O1329</f>
        <v>0</v>
      </c>
    </row>
    <row r="1329" spans="1:15" ht="13.6" hidden="1" x14ac:dyDescent="0.25">
      <c r="A1329" s="40" t="s">
        <v>40</v>
      </c>
      <c r="B1329" s="27">
        <v>700</v>
      </c>
      <c r="C1329" s="37" t="s">
        <v>85</v>
      </c>
      <c r="D1329" s="37" t="s">
        <v>85</v>
      </c>
      <c r="E1329" s="11" t="s">
        <v>807</v>
      </c>
      <c r="F1329" s="28">
        <v>240</v>
      </c>
      <c r="G1329" s="29">
        <f>+H1329+I1329</f>
        <v>0</v>
      </c>
      <c r="H1329" s="29"/>
      <c r="I1329" s="29"/>
      <c r="J1329" s="29">
        <f>+K1329+L1329</f>
        <v>0</v>
      </c>
      <c r="K1329" s="29"/>
      <c r="L1329" s="29"/>
      <c r="M1329" s="29">
        <f>+N1329+O1329</f>
        <v>0</v>
      </c>
      <c r="N1329" s="11"/>
      <c r="O1329" s="11"/>
    </row>
    <row r="1330" spans="1:15" ht="25.85" hidden="1" x14ac:dyDescent="0.2">
      <c r="A1330" s="68" t="s">
        <v>808</v>
      </c>
      <c r="B1330" s="10">
        <v>700</v>
      </c>
      <c r="C1330" s="33" t="s">
        <v>85</v>
      </c>
      <c r="D1330" s="33" t="s">
        <v>85</v>
      </c>
      <c r="E1330" s="9" t="s">
        <v>809</v>
      </c>
      <c r="F1330" s="31"/>
      <c r="G1330" s="18">
        <f t="shared" ref="G1330:O1332" si="832">+G1331</f>
        <v>0</v>
      </c>
      <c r="H1330" s="18">
        <f t="shared" si="832"/>
        <v>0</v>
      </c>
      <c r="I1330" s="18">
        <f t="shared" si="832"/>
        <v>0</v>
      </c>
      <c r="J1330" s="18">
        <f t="shared" si="832"/>
        <v>0</v>
      </c>
      <c r="K1330" s="18">
        <f t="shared" si="832"/>
        <v>0</v>
      </c>
      <c r="L1330" s="18">
        <f t="shared" si="832"/>
        <v>0</v>
      </c>
      <c r="M1330" s="18">
        <f t="shared" si="832"/>
        <v>0</v>
      </c>
      <c r="N1330" s="9">
        <f t="shared" si="832"/>
        <v>0</v>
      </c>
      <c r="O1330" s="9">
        <f t="shared" si="832"/>
        <v>0</v>
      </c>
    </row>
    <row r="1331" spans="1:15" ht="25.85" hidden="1" x14ac:dyDescent="0.2">
      <c r="A1331" s="68" t="s">
        <v>810</v>
      </c>
      <c r="B1331" s="10">
        <v>700</v>
      </c>
      <c r="C1331" s="33" t="s">
        <v>85</v>
      </c>
      <c r="D1331" s="33" t="s">
        <v>85</v>
      </c>
      <c r="E1331" s="9" t="s">
        <v>811</v>
      </c>
      <c r="F1331" s="31"/>
      <c r="G1331" s="18">
        <f t="shared" si="832"/>
        <v>0</v>
      </c>
      <c r="H1331" s="18">
        <f t="shared" si="832"/>
        <v>0</v>
      </c>
      <c r="I1331" s="18">
        <f t="shared" si="832"/>
        <v>0</v>
      </c>
      <c r="J1331" s="18">
        <f t="shared" ref="J1331:J1332" si="833">+J1332</f>
        <v>0</v>
      </c>
      <c r="K1331" s="18">
        <f t="shared" si="832"/>
        <v>0</v>
      </c>
      <c r="L1331" s="18">
        <f t="shared" si="832"/>
        <v>0</v>
      </c>
      <c r="M1331" s="18">
        <f t="shared" ref="M1331:M1332" si="834">+M1332</f>
        <v>0</v>
      </c>
      <c r="N1331" s="25">
        <f t="shared" si="832"/>
        <v>0</v>
      </c>
      <c r="O1331" s="25">
        <f t="shared" si="832"/>
        <v>0</v>
      </c>
    </row>
    <row r="1332" spans="1:15" ht="13.6" hidden="1" x14ac:dyDescent="0.25">
      <c r="A1332" s="40" t="s">
        <v>39</v>
      </c>
      <c r="B1332" s="27">
        <v>700</v>
      </c>
      <c r="C1332" s="37" t="s">
        <v>85</v>
      </c>
      <c r="D1332" s="37" t="s">
        <v>85</v>
      </c>
      <c r="E1332" s="11" t="s">
        <v>811</v>
      </c>
      <c r="F1332" s="28">
        <v>200</v>
      </c>
      <c r="G1332" s="29">
        <f t="shared" si="832"/>
        <v>0</v>
      </c>
      <c r="H1332" s="29">
        <f>+H1333</f>
        <v>0</v>
      </c>
      <c r="I1332" s="29">
        <f>+I1333</f>
        <v>0</v>
      </c>
      <c r="J1332" s="29">
        <f t="shared" si="833"/>
        <v>0</v>
      </c>
      <c r="K1332" s="29">
        <f>+K1333</f>
        <v>0</v>
      </c>
      <c r="L1332" s="29">
        <f>+L1333</f>
        <v>0</v>
      </c>
      <c r="M1332" s="29">
        <f t="shared" si="834"/>
        <v>0</v>
      </c>
      <c r="N1332" s="11">
        <f>+N1333</f>
        <v>0</v>
      </c>
      <c r="O1332" s="11">
        <f>+O1333</f>
        <v>0</v>
      </c>
    </row>
    <row r="1333" spans="1:15" ht="13.6" hidden="1" x14ac:dyDescent="0.25">
      <c r="A1333" s="40" t="s">
        <v>40</v>
      </c>
      <c r="B1333" s="27">
        <v>700</v>
      </c>
      <c r="C1333" s="37" t="s">
        <v>85</v>
      </c>
      <c r="D1333" s="37" t="s">
        <v>85</v>
      </c>
      <c r="E1333" s="11" t="s">
        <v>811</v>
      </c>
      <c r="F1333" s="28">
        <v>240</v>
      </c>
      <c r="G1333" s="29">
        <f>+H1333+I1333</f>
        <v>0</v>
      </c>
      <c r="H1333" s="29"/>
      <c r="I1333" s="29"/>
      <c r="J1333" s="29">
        <f>+K1333+L1333</f>
        <v>0</v>
      </c>
      <c r="K1333" s="29"/>
      <c r="L1333" s="29"/>
      <c r="M1333" s="29">
        <f>+N1333+O1333</f>
        <v>0</v>
      </c>
      <c r="N1333" s="11"/>
      <c r="O1333" s="11"/>
    </row>
    <row r="1334" spans="1:15" x14ac:dyDescent="0.2">
      <c r="A1334" s="68" t="s">
        <v>712</v>
      </c>
      <c r="B1334" s="10">
        <v>700</v>
      </c>
      <c r="C1334" s="33" t="s">
        <v>85</v>
      </c>
      <c r="D1334" s="33" t="s">
        <v>85</v>
      </c>
      <c r="E1334" s="9" t="s">
        <v>713</v>
      </c>
      <c r="F1334" s="31"/>
      <c r="G1334" s="18">
        <f>+G1335+G1339+G1349+G1353</f>
        <v>1429.4</v>
      </c>
      <c r="H1334" s="18">
        <f t="shared" ref="H1334:O1334" si="835">+H1335+H1339+H1349+H1353</f>
        <v>1429.4</v>
      </c>
      <c r="I1334" s="18">
        <f t="shared" si="835"/>
        <v>0</v>
      </c>
      <c r="J1334" s="18">
        <f t="shared" si="835"/>
        <v>1429.4</v>
      </c>
      <c r="K1334" s="18">
        <f t="shared" si="835"/>
        <v>1429.4</v>
      </c>
      <c r="L1334" s="18">
        <f t="shared" si="835"/>
        <v>0</v>
      </c>
      <c r="M1334" s="18">
        <f t="shared" si="835"/>
        <v>1429.4</v>
      </c>
      <c r="N1334" s="25">
        <f t="shared" si="835"/>
        <v>1429.4</v>
      </c>
      <c r="O1334" s="25">
        <f t="shared" si="835"/>
        <v>0</v>
      </c>
    </row>
    <row r="1335" spans="1:15" ht="21.75" x14ac:dyDescent="0.2">
      <c r="A1335" s="105" t="s">
        <v>812</v>
      </c>
      <c r="B1335" s="10">
        <v>700</v>
      </c>
      <c r="C1335" s="33" t="s">
        <v>85</v>
      </c>
      <c r="D1335" s="33" t="s">
        <v>85</v>
      </c>
      <c r="E1335" s="9" t="s">
        <v>813</v>
      </c>
      <c r="F1335" s="31"/>
      <c r="G1335" s="18">
        <f t="shared" ref="G1335:O1337" si="836">+G1336</f>
        <v>1429.4</v>
      </c>
      <c r="H1335" s="18">
        <f t="shared" si="836"/>
        <v>1429.4</v>
      </c>
      <c r="I1335" s="18">
        <f t="shared" si="836"/>
        <v>0</v>
      </c>
      <c r="J1335" s="18">
        <f t="shared" si="836"/>
        <v>1429.4</v>
      </c>
      <c r="K1335" s="18">
        <f t="shared" si="836"/>
        <v>1429.4</v>
      </c>
      <c r="L1335" s="18">
        <f t="shared" si="836"/>
        <v>0</v>
      </c>
      <c r="M1335" s="18">
        <f t="shared" si="836"/>
        <v>1429.4</v>
      </c>
      <c r="N1335" s="9">
        <f t="shared" si="836"/>
        <v>1429.4</v>
      </c>
      <c r="O1335" s="9">
        <f t="shared" si="836"/>
        <v>0</v>
      </c>
    </row>
    <row r="1336" spans="1:15" x14ac:dyDescent="0.2">
      <c r="A1336" s="105" t="s">
        <v>814</v>
      </c>
      <c r="B1336" s="10">
        <v>700</v>
      </c>
      <c r="C1336" s="33" t="s">
        <v>85</v>
      </c>
      <c r="D1336" s="33" t="s">
        <v>85</v>
      </c>
      <c r="E1336" s="9" t="s">
        <v>815</v>
      </c>
      <c r="F1336" s="31"/>
      <c r="G1336" s="18">
        <f t="shared" si="836"/>
        <v>1429.4</v>
      </c>
      <c r="H1336" s="18">
        <f t="shared" si="836"/>
        <v>1429.4</v>
      </c>
      <c r="I1336" s="18">
        <f t="shared" si="836"/>
        <v>0</v>
      </c>
      <c r="J1336" s="18">
        <f t="shared" ref="J1336:J1337" si="837">+J1337</f>
        <v>1429.4</v>
      </c>
      <c r="K1336" s="18">
        <f t="shared" si="836"/>
        <v>1429.4</v>
      </c>
      <c r="L1336" s="18">
        <f t="shared" si="836"/>
        <v>0</v>
      </c>
      <c r="M1336" s="18">
        <f t="shared" ref="M1336:M1337" si="838">+M1337</f>
        <v>1429.4</v>
      </c>
      <c r="N1336" s="25">
        <f t="shared" si="836"/>
        <v>1429.4</v>
      </c>
      <c r="O1336" s="25">
        <f t="shared" si="836"/>
        <v>0</v>
      </c>
    </row>
    <row r="1337" spans="1:15" ht="27.2" x14ac:dyDescent="0.25">
      <c r="A1337" s="26" t="s">
        <v>553</v>
      </c>
      <c r="B1337" s="27">
        <v>700</v>
      </c>
      <c r="C1337" s="37" t="s">
        <v>85</v>
      </c>
      <c r="D1337" s="37" t="s">
        <v>85</v>
      </c>
      <c r="E1337" s="11" t="s">
        <v>815</v>
      </c>
      <c r="F1337" s="28">
        <v>600</v>
      </c>
      <c r="G1337" s="29">
        <f t="shared" si="836"/>
        <v>1429.4</v>
      </c>
      <c r="H1337" s="29">
        <f>+H1338</f>
        <v>1429.4</v>
      </c>
      <c r="I1337" s="29">
        <f>+I1338</f>
        <v>0</v>
      </c>
      <c r="J1337" s="29">
        <f t="shared" si="837"/>
        <v>1429.4</v>
      </c>
      <c r="K1337" s="29">
        <f>+K1338</f>
        <v>1429.4</v>
      </c>
      <c r="L1337" s="29">
        <f>+L1338</f>
        <v>0</v>
      </c>
      <c r="M1337" s="29">
        <f t="shared" si="838"/>
        <v>1429.4</v>
      </c>
      <c r="N1337" s="11">
        <f>+N1338</f>
        <v>1429.4</v>
      </c>
      <c r="O1337" s="11">
        <f>+O1338</f>
        <v>0</v>
      </c>
    </row>
    <row r="1338" spans="1:15" ht="13.6" x14ac:dyDescent="0.25">
      <c r="A1338" s="60" t="s">
        <v>554</v>
      </c>
      <c r="B1338" s="27">
        <v>700</v>
      </c>
      <c r="C1338" s="37" t="s">
        <v>85</v>
      </c>
      <c r="D1338" s="37" t="s">
        <v>85</v>
      </c>
      <c r="E1338" s="11" t="s">
        <v>815</v>
      </c>
      <c r="F1338" s="28">
        <v>610</v>
      </c>
      <c r="G1338" s="29">
        <f>+H1338+I1338</f>
        <v>1429.4</v>
      </c>
      <c r="H1338" s="29">
        <v>1429.4</v>
      </c>
      <c r="I1338" s="29"/>
      <c r="J1338" s="29">
        <f>+K1338+L1338</f>
        <v>1429.4</v>
      </c>
      <c r="K1338" s="29">
        <v>1429.4</v>
      </c>
      <c r="L1338" s="29"/>
      <c r="M1338" s="29">
        <f>+N1338+O1338</f>
        <v>1429.4</v>
      </c>
      <c r="N1338" s="11">
        <v>1429.4</v>
      </c>
      <c r="O1338" s="11"/>
    </row>
    <row r="1339" spans="1:15" hidden="1" x14ac:dyDescent="0.2">
      <c r="A1339" s="68" t="s">
        <v>816</v>
      </c>
      <c r="B1339" s="10">
        <v>700</v>
      </c>
      <c r="C1339" s="33" t="s">
        <v>85</v>
      </c>
      <c r="D1339" s="33" t="s">
        <v>85</v>
      </c>
      <c r="E1339" s="9" t="s">
        <v>817</v>
      </c>
      <c r="F1339" s="31"/>
      <c r="G1339" s="18">
        <f t="shared" ref="G1339:O1339" si="839">+G1340</f>
        <v>0</v>
      </c>
      <c r="H1339" s="18">
        <f t="shared" si="839"/>
        <v>0</v>
      </c>
      <c r="I1339" s="18">
        <f t="shared" si="839"/>
        <v>0</v>
      </c>
      <c r="J1339" s="18">
        <f t="shared" si="839"/>
        <v>0</v>
      </c>
      <c r="K1339" s="18">
        <f t="shared" si="839"/>
        <v>0</v>
      </c>
      <c r="L1339" s="18">
        <f t="shared" si="839"/>
        <v>0</v>
      </c>
      <c r="M1339" s="18">
        <f t="shared" si="839"/>
        <v>0</v>
      </c>
      <c r="N1339" s="9">
        <f t="shared" si="839"/>
        <v>0</v>
      </c>
      <c r="O1339" s="9">
        <f t="shared" si="839"/>
        <v>0</v>
      </c>
    </row>
    <row r="1340" spans="1:15" hidden="1" x14ac:dyDescent="0.2">
      <c r="A1340" s="68" t="s">
        <v>818</v>
      </c>
      <c r="B1340" s="10">
        <v>700</v>
      </c>
      <c r="C1340" s="33" t="s">
        <v>85</v>
      </c>
      <c r="D1340" s="33" t="s">
        <v>85</v>
      </c>
      <c r="E1340" s="9" t="s">
        <v>819</v>
      </c>
      <c r="F1340" s="31"/>
      <c r="G1340" s="18">
        <f t="shared" ref="G1340:I1340" si="840">+G1343+G1341+G1345+G1347</f>
        <v>0</v>
      </c>
      <c r="H1340" s="18">
        <f t="shared" si="840"/>
        <v>0</v>
      </c>
      <c r="I1340" s="18">
        <f t="shared" si="840"/>
        <v>0</v>
      </c>
      <c r="J1340" s="18">
        <f t="shared" ref="J1340:O1340" si="841">+J1343+J1341+J1345+J1347</f>
        <v>0</v>
      </c>
      <c r="K1340" s="18">
        <f t="shared" si="841"/>
        <v>0</v>
      </c>
      <c r="L1340" s="18">
        <f t="shared" si="841"/>
        <v>0</v>
      </c>
      <c r="M1340" s="18">
        <f t="shared" si="841"/>
        <v>0</v>
      </c>
      <c r="N1340" s="25">
        <f t="shared" si="841"/>
        <v>0</v>
      </c>
      <c r="O1340" s="25">
        <f t="shared" si="841"/>
        <v>0</v>
      </c>
    </row>
    <row r="1341" spans="1:15" ht="40.75" hidden="1" x14ac:dyDescent="0.25">
      <c r="A1341" s="40" t="s">
        <v>28</v>
      </c>
      <c r="B1341" s="27">
        <v>700</v>
      </c>
      <c r="C1341" s="37" t="s">
        <v>85</v>
      </c>
      <c r="D1341" s="37" t="s">
        <v>85</v>
      </c>
      <c r="E1341" s="11" t="s">
        <v>819</v>
      </c>
      <c r="F1341" s="28">
        <v>100</v>
      </c>
      <c r="G1341" s="29">
        <f t="shared" ref="G1341:O1341" si="842">+G1342</f>
        <v>0</v>
      </c>
      <c r="H1341" s="29">
        <f t="shared" si="842"/>
        <v>0</v>
      </c>
      <c r="I1341" s="29">
        <f t="shared" si="842"/>
        <v>0</v>
      </c>
      <c r="J1341" s="29">
        <f t="shared" si="842"/>
        <v>0</v>
      </c>
      <c r="K1341" s="29">
        <f t="shared" si="842"/>
        <v>0</v>
      </c>
      <c r="L1341" s="29">
        <f t="shared" si="842"/>
        <v>0</v>
      </c>
      <c r="M1341" s="29">
        <f t="shared" si="842"/>
        <v>0</v>
      </c>
      <c r="N1341" s="39">
        <f t="shared" si="842"/>
        <v>0</v>
      </c>
      <c r="O1341" s="39">
        <f t="shared" si="842"/>
        <v>0</v>
      </c>
    </row>
    <row r="1342" spans="1:15" ht="13.6" hidden="1" x14ac:dyDescent="0.25">
      <c r="A1342" s="26" t="s">
        <v>190</v>
      </c>
      <c r="B1342" s="27">
        <v>700</v>
      </c>
      <c r="C1342" s="37" t="s">
        <v>85</v>
      </c>
      <c r="D1342" s="37" t="s">
        <v>85</v>
      </c>
      <c r="E1342" s="11" t="s">
        <v>819</v>
      </c>
      <c r="F1342" s="28">
        <v>110</v>
      </c>
      <c r="G1342" s="29">
        <f>+H1342+I1342</f>
        <v>0</v>
      </c>
      <c r="H1342" s="29"/>
      <c r="I1342" s="29"/>
      <c r="J1342" s="29">
        <f>+K1342+L1342</f>
        <v>0</v>
      </c>
      <c r="K1342" s="29"/>
      <c r="L1342" s="29"/>
      <c r="M1342" s="29">
        <f>+N1342+O1342</f>
        <v>0</v>
      </c>
      <c r="N1342" s="39"/>
      <c r="O1342" s="39"/>
    </row>
    <row r="1343" spans="1:15" ht="13.6" hidden="1" x14ac:dyDescent="0.25">
      <c r="A1343" s="40" t="s">
        <v>39</v>
      </c>
      <c r="B1343" s="27">
        <v>700</v>
      </c>
      <c r="C1343" s="37" t="s">
        <v>85</v>
      </c>
      <c r="D1343" s="37" t="s">
        <v>85</v>
      </c>
      <c r="E1343" s="11" t="s">
        <v>819</v>
      </c>
      <c r="F1343" s="28">
        <v>200</v>
      </c>
      <c r="G1343" s="29">
        <f t="shared" ref="G1343:O1343" si="843">+G1344</f>
        <v>0</v>
      </c>
      <c r="H1343" s="29">
        <f t="shared" si="843"/>
        <v>0</v>
      </c>
      <c r="I1343" s="29">
        <f t="shared" si="843"/>
        <v>0</v>
      </c>
      <c r="J1343" s="29">
        <f t="shared" si="843"/>
        <v>0</v>
      </c>
      <c r="K1343" s="29">
        <f t="shared" si="843"/>
        <v>0</v>
      </c>
      <c r="L1343" s="29">
        <f t="shared" si="843"/>
        <v>0</v>
      </c>
      <c r="M1343" s="29">
        <f t="shared" si="843"/>
        <v>0</v>
      </c>
      <c r="N1343" s="11">
        <f t="shared" si="843"/>
        <v>0</v>
      </c>
      <c r="O1343" s="11">
        <f t="shared" si="843"/>
        <v>0</v>
      </c>
    </row>
    <row r="1344" spans="1:15" ht="13.6" hidden="1" x14ac:dyDescent="0.25">
      <c r="A1344" s="40" t="s">
        <v>40</v>
      </c>
      <c r="B1344" s="27">
        <v>700</v>
      </c>
      <c r="C1344" s="37" t="s">
        <v>85</v>
      </c>
      <c r="D1344" s="37" t="s">
        <v>85</v>
      </c>
      <c r="E1344" s="11" t="s">
        <v>819</v>
      </c>
      <c r="F1344" s="28">
        <v>240</v>
      </c>
      <c r="G1344" s="29">
        <f>+H1344+I1344</f>
        <v>0</v>
      </c>
      <c r="H1344" s="29"/>
      <c r="I1344" s="29"/>
      <c r="J1344" s="29">
        <f>+K1344+L1344</f>
        <v>0</v>
      </c>
      <c r="K1344" s="29"/>
      <c r="L1344" s="29"/>
      <c r="M1344" s="29">
        <f>+N1344+O1344</f>
        <v>0</v>
      </c>
      <c r="N1344" s="11"/>
      <c r="O1344" s="11"/>
    </row>
    <row r="1345" spans="1:15" ht="13.6" hidden="1" x14ac:dyDescent="0.25">
      <c r="A1345" s="40" t="s">
        <v>114</v>
      </c>
      <c r="B1345" s="27">
        <v>700</v>
      </c>
      <c r="C1345" s="37" t="s">
        <v>85</v>
      </c>
      <c r="D1345" s="37" t="s">
        <v>85</v>
      </c>
      <c r="E1345" s="11" t="s">
        <v>819</v>
      </c>
      <c r="F1345" s="28">
        <v>300</v>
      </c>
      <c r="G1345" s="29">
        <f t="shared" ref="G1345:O1345" si="844">+G1346</f>
        <v>0</v>
      </c>
      <c r="H1345" s="29">
        <f t="shared" si="844"/>
        <v>0</v>
      </c>
      <c r="I1345" s="29">
        <f t="shared" si="844"/>
        <v>0</v>
      </c>
      <c r="J1345" s="29">
        <f t="shared" si="844"/>
        <v>0</v>
      </c>
      <c r="K1345" s="29">
        <f t="shared" si="844"/>
        <v>0</v>
      </c>
      <c r="L1345" s="29">
        <f t="shared" si="844"/>
        <v>0</v>
      </c>
      <c r="M1345" s="29">
        <f t="shared" si="844"/>
        <v>0</v>
      </c>
      <c r="N1345" s="11">
        <f t="shared" si="844"/>
        <v>0</v>
      </c>
      <c r="O1345" s="11">
        <f t="shared" si="844"/>
        <v>0</v>
      </c>
    </row>
    <row r="1346" spans="1:15" ht="13.6" hidden="1" x14ac:dyDescent="0.25">
      <c r="A1346" s="40" t="s">
        <v>120</v>
      </c>
      <c r="B1346" s="27">
        <v>700</v>
      </c>
      <c r="C1346" s="37" t="s">
        <v>85</v>
      </c>
      <c r="D1346" s="37" t="s">
        <v>85</v>
      </c>
      <c r="E1346" s="11" t="s">
        <v>819</v>
      </c>
      <c r="F1346" s="28">
        <v>350</v>
      </c>
      <c r="G1346" s="29">
        <f>+H1346+I1346</f>
        <v>0</v>
      </c>
      <c r="H1346" s="29"/>
      <c r="I1346" s="29"/>
      <c r="J1346" s="29">
        <f>+K1346+L1346</f>
        <v>0</v>
      </c>
      <c r="K1346" s="29"/>
      <c r="L1346" s="29"/>
      <c r="M1346" s="29">
        <f>+N1346+O1346</f>
        <v>0</v>
      </c>
      <c r="N1346" s="11"/>
      <c r="O1346" s="11"/>
    </row>
    <row r="1347" spans="1:15" ht="27.2" hidden="1" x14ac:dyDescent="0.25">
      <c r="A1347" s="26" t="s">
        <v>553</v>
      </c>
      <c r="B1347" s="27">
        <v>700</v>
      </c>
      <c r="C1347" s="37" t="s">
        <v>85</v>
      </c>
      <c r="D1347" s="37" t="s">
        <v>85</v>
      </c>
      <c r="E1347" s="11" t="s">
        <v>819</v>
      </c>
      <c r="F1347" s="28">
        <v>600</v>
      </c>
      <c r="G1347" s="29">
        <f t="shared" ref="G1347:O1347" si="845">+G1348</f>
        <v>0</v>
      </c>
      <c r="H1347" s="29">
        <f t="shared" si="845"/>
        <v>0</v>
      </c>
      <c r="I1347" s="29">
        <f t="shared" si="845"/>
        <v>0</v>
      </c>
      <c r="J1347" s="29">
        <f t="shared" si="845"/>
        <v>0</v>
      </c>
      <c r="K1347" s="29">
        <f t="shared" si="845"/>
        <v>0</v>
      </c>
      <c r="L1347" s="29">
        <f t="shared" si="845"/>
        <v>0</v>
      </c>
      <c r="M1347" s="29">
        <f t="shared" si="845"/>
        <v>0</v>
      </c>
      <c r="N1347" s="11">
        <f t="shared" si="845"/>
        <v>0</v>
      </c>
      <c r="O1347" s="11">
        <f t="shared" si="845"/>
        <v>0</v>
      </c>
    </row>
    <row r="1348" spans="1:15" ht="13.6" hidden="1" x14ac:dyDescent="0.25">
      <c r="A1348" s="60" t="s">
        <v>554</v>
      </c>
      <c r="B1348" s="27">
        <v>700</v>
      </c>
      <c r="C1348" s="37" t="s">
        <v>85</v>
      </c>
      <c r="D1348" s="37" t="s">
        <v>85</v>
      </c>
      <c r="E1348" s="11" t="s">
        <v>819</v>
      </c>
      <c r="F1348" s="28">
        <v>610</v>
      </c>
      <c r="G1348" s="29">
        <f>+H1348+I1348</f>
        <v>0</v>
      </c>
      <c r="H1348" s="29"/>
      <c r="I1348" s="29"/>
      <c r="J1348" s="29">
        <f>+K1348+L1348</f>
        <v>0</v>
      </c>
      <c r="K1348" s="29"/>
      <c r="L1348" s="29"/>
      <c r="M1348" s="29">
        <f>+N1348+O1348</f>
        <v>0</v>
      </c>
      <c r="N1348" s="11"/>
      <c r="O1348" s="11"/>
    </row>
    <row r="1349" spans="1:15" ht="25.85" hidden="1" x14ac:dyDescent="0.2">
      <c r="A1349" s="68" t="s">
        <v>820</v>
      </c>
      <c r="B1349" s="10">
        <v>700</v>
      </c>
      <c r="C1349" s="33" t="s">
        <v>85</v>
      </c>
      <c r="D1349" s="33" t="s">
        <v>85</v>
      </c>
      <c r="E1349" s="9" t="s">
        <v>821</v>
      </c>
      <c r="F1349" s="31"/>
      <c r="G1349" s="18">
        <f t="shared" ref="G1349:O1351" si="846">+G1350</f>
        <v>0</v>
      </c>
      <c r="H1349" s="18">
        <f t="shared" si="846"/>
        <v>0</v>
      </c>
      <c r="I1349" s="18">
        <f t="shared" si="846"/>
        <v>0</v>
      </c>
      <c r="J1349" s="18">
        <f t="shared" si="846"/>
        <v>0</v>
      </c>
      <c r="K1349" s="18">
        <f t="shared" si="846"/>
        <v>0</v>
      </c>
      <c r="L1349" s="18">
        <f t="shared" si="846"/>
        <v>0</v>
      </c>
      <c r="M1349" s="18">
        <f t="shared" si="846"/>
        <v>0</v>
      </c>
      <c r="N1349" s="9">
        <f t="shared" si="846"/>
        <v>0</v>
      </c>
      <c r="O1349" s="9">
        <f t="shared" si="846"/>
        <v>0</v>
      </c>
    </row>
    <row r="1350" spans="1:15" ht="25.85" hidden="1" x14ac:dyDescent="0.25">
      <c r="A1350" s="68" t="s">
        <v>822</v>
      </c>
      <c r="B1350" s="27">
        <v>700</v>
      </c>
      <c r="C1350" s="37" t="s">
        <v>85</v>
      </c>
      <c r="D1350" s="37" t="s">
        <v>85</v>
      </c>
      <c r="E1350" s="11" t="s">
        <v>823</v>
      </c>
      <c r="F1350" s="31"/>
      <c r="G1350" s="18">
        <f t="shared" si="846"/>
        <v>0</v>
      </c>
      <c r="H1350" s="18">
        <f t="shared" si="846"/>
        <v>0</v>
      </c>
      <c r="I1350" s="18">
        <f t="shared" si="846"/>
        <v>0</v>
      </c>
      <c r="J1350" s="18">
        <f t="shared" ref="J1350:J1351" si="847">+J1351</f>
        <v>0</v>
      </c>
      <c r="K1350" s="18">
        <f t="shared" si="846"/>
        <v>0</v>
      </c>
      <c r="L1350" s="18">
        <f t="shared" si="846"/>
        <v>0</v>
      </c>
      <c r="M1350" s="18">
        <f t="shared" ref="M1350:M1351" si="848">+M1351</f>
        <v>0</v>
      </c>
      <c r="N1350" s="25">
        <f t="shared" si="846"/>
        <v>0</v>
      </c>
      <c r="O1350" s="25">
        <f t="shared" si="846"/>
        <v>0</v>
      </c>
    </row>
    <row r="1351" spans="1:15" ht="27.2" hidden="1" x14ac:dyDescent="0.25">
      <c r="A1351" s="26" t="s">
        <v>553</v>
      </c>
      <c r="B1351" s="27">
        <v>700</v>
      </c>
      <c r="C1351" s="37" t="s">
        <v>85</v>
      </c>
      <c r="D1351" s="37" t="s">
        <v>85</v>
      </c>
      <c r="E1351" s="11" t="s">
        <v>823</v>
      </c>
      <c r="F1351" s="28">
        <v>600</v>
      </c>
      <c r="G1351" s="29">
        <f t="shared" si="846"/>
        <v>0</v>
      </c>
      <c r="H1351" s="29">
        <f>+H1352</f>
        <v>0</v>
      </c>
      <c r="I1351" s="29">
        <f>+I1352</f>
        <v>0</v>
      </c>
      <c r="J1351" s="29">
        <f t="shared" si="847"/>
        <v>0</v>
      </c>
      <c r="K1351" s="29">
        <f>+K1352</f>
        <v>0</v>
      </c>
      <c r="L1351" s="29">
        <f>+L1352</f>
        <v>0</v>
      </c>
      <c r="M1351" s="29">
        <f t="shared" si="848"/>
        <v>0</v>
      </c>
      <c r="N1351" s="11">
        <f>+N1352</f>
        <v>0</v>
      </c>
      <c r="O1351" s="11">
        <f>+O1352</f>
        <v>0</v>
      </c>
    </row>
    <row r="1352" spans="1:15" ht="13.6" hidden="1" x14ac:dyDescent="0.25">
      <c r="A1352" s="60" t="s">
        <v>554</v>
      </c>
      <c r="B1352" s="27">
        <v>700</v>
      </c>
      <c r="C1352" s="37" t="s">
        <v>85</v>
      </c>
      <c r="D1352" s="37" t="s">
        <v>85</v>
      </c>
      <c r="E1352" s="11" t="s">
        <v>823</v>
      </c>
      <c r="F1352" s="28">
        <v>610</v>
      </c>
      <c r="G1352" s="29">
        <f>+H1352+I1352</f>
        <v>0</v>
      </c>
      <c r="H1352" s="29"/>
      <c r="I1352" s="29"/>
      <c r="J1352" s="29">
        <f>+K1352+L1352</f>
        <v>0</v>
      </c>
      <c r="K1352" s="29"/>
      <c r="L1352" s="29"/>
      <c r="M1352" s="29">
        <f>+N1352+O1352</f>
        <v>0</v>
      </c>
      <c r="N1352" s="11"/>
      <c r="O1352" s="11"/>
    </row>
    <row r="1353" spans="1:15" ht="25.85" hidden="1" x14ac:dyDescent="0.2">
      <c r="A1353" s="68" t="s">
        <v>824</v>
      </c>
      <c r="B1353" s="10">
        <v>700</v>
      </c>
      <c r="C1353" s="33" t="s">
        <v>85</v>
      </c>
      <c r="D1353" s="33" t="s">
        <v>85</v>
      </c>
      <c r="E1353" s="9" t="s">
        <v>825</v>
      </c>
      <c r="F1353" s="31"/>
      <c r="G1353" s="18">
        <f t="shared" ref="G1353:O1355" si="849">+G1354</f>
        <v>0</v>
      </c>
      <c r="H1353" s="18">
        <f t="shared" ref="H1353:O1353" si="850">+H1354</f>
        <v>0</v>
      </c>
      <c r="I1353" s="18">
        <f t="shared" si="850"/>
        <v>0</v>
      </c>
      <c r="J1353" s="18">
        <f t="shared" si="850"/>
        <v>0</v>
      </c>
      <c r="K1353" s="18">
        <f t="shared" si="850"/>
        <v>0</v>
      </c>
      <c r="L1353" s="18">
        <f t="shared" si="850"/>
        <v>0</v>
      </c>
      <c r="M1353" s="18">
        <f t="shared" si="850"/>
        <v>0</v>
      </c>
      <c r="N1353" s="25">
        <f t="shared" si="850"/>
        <v>0</v>
      </c>
      <c r="O1353" s="25">
        <f t="shared" si="850"/>
        <v>0</v>
      </c>
    </row>
    <row r="1354" spans="1:15" ht="25.85" hidden="1" x14ac:dyDescent="0.2">
      <c r="A1354" s="68" t="s">
        <v>826</v>
      </c>
      <c r="B1354" s="10">
        <v>700</v>
      </c>
      <c r="C1354" s="33" t="s">
        <v>85</v>
      </c>
      <c r="D1354" s="33" t="s">
        <v>85</v>
      </c>
      <c r="E1354" s="9" t="s">
        <v>825</v>
      </c>
      <c r="F1354" s="31"/>
      <c r="G1354" s="18">
        <f t="shared" si="849"/>
        <v>0</v>
      </c>
      <c r="H1354" s="18">
        <f t="shared" si="849"/>
        <v>0</v>
      </c>
      <c r="I1354" s="18">
        <f t="shared" si="849"/>
        <v>0</v>
      </c>
      <c r="J1354" s="18">
        <f t="shared" si="849"/>
        <v>0</v>
      </c>
      <c r="K1354" s="18">
        <f t="shared" si="849"/>
        <v>0</v>
      </c>
      <c r="L1354" s="18">
        <f t="shared" si="849"/>
        <v>0</v>
      </c>
      <c r="M1354" s="18">
        <f t="shared" si="849"/>
        <v>0</v>
      </c>
      <c r="N1354" s="9">
        <f t="shared" si="849"/>
        <v>0</v>
      </c>
      <c r="O1354" s="9">
        <f t="shared" si="849"/>
        <v>0</v>
      </c>
    </row>
    <row r="1355" spans="1:15" ht="27.2" hidden="1" x14ac:dyDescent="0.25">
      <c r="A1355" s="26" t="s">
        <v>553</v>
      </c>
      <c r="B1355" s="27">
        <v>700</v>
      </c>
      <c r="C1355" s="37" t="s">
        <v>85</v>
      </c>
      <c r="D1355" s="37" t="s">
        <v>85</v>
      </c>
      <c r="E1355" s="11" t="s">
        <v>827</v>
      </c>
      <c r="F1355" s="28">
        <v>600</v>
      </c>
      <c r="G1355" s="29">
        <f t="shared" si="849"/>
        <v>0</v>
      </c>
      <c r="H1355" s="29">
        <f t="shared" si="849"/>
        <v>0</v>
      </c>
      <c r="I1355" s="29">
        <f t="shared" si="849"/>
        <v>0</v>
      </c>
      <c r="J1355" s="29">
        <f t="shared" si="849"/>
        <v>0</v>
      </c>
      <c r="K1355" s="29">
        <f t="shared" si="849"/>
        <v>0</v>
      </c>
      <c r="L1355" s="29">
        <f t="shared" si="849"/>
        <v>0</v>
      </c>
      <c r="M1355" s="29">
        <f t="shared" si="849"/>
        <v>0</v>
      </c>
      <c r="N1355" s="11">
        <f t="shared" si="849"/>
        <v>0</v>
      </c>
      <c r="O1355" s="11">
        <f t="shared" si="849"/>
        <v>0</v>
      </c>
    </row>
    <row r="1356" spans="1:15" ht="13.6" hidden="1" x14ac:dyDescent="0.25">
      <c r="A1356" s="60" t="s">
        <v>554</v>
      </c>
      <c r="B1356" s="27">
        <v>700</v>
      </c>
      <c r="C1356" s="37" t="s">
        <v>85</v>
      </c>
      <c r="D1356" s="37" t="s">
        <v>85</v>
      </c>
      <c r="E1356" s="11" t="s">
        <v>827</v>
      </c>
      <c r="F1356" s="28">
        <v>610</v>
      </c>
      <c r="G1356" s="29">
        <f>+H1356+I1356</f>
        <v>0</v>
      </c>
      <c r="H1356" s="29"/>
      <c r="I1356" s="29"/>
      <c r="J1356" s="29">
        <f>+K1356+L1356</f>
        <v>0</v>
      </c>
      <c r="K1356" s="29"/>
      <c r="L1356" s="29"/>
      <c r="M1356" s="29">
        <f>+N1356+O1356</f>
        <v>0</v>
      </c>
      <c r="N1356" s="11"/>
      <c r="O1356" s="11"/>
    </row>
    <row r="1357" spans="1:15" ht="13.6" hidden="1" x14ac:dyDescent="0.25">
      <c r="A1357" s="68" t="s">
        <v>24</v>
      </c>
      <c r="B1357" s="10">
        <v>700</v>
      </c>
      <c r="C1357" s="37" t="s">
        <v>85</v>
      </c>
      <c r="D1357" s="37" t="s">
        <v>85</v>
      </c>
      <c r="E1357" s="9" t="s">
        <v>25</v>
      </c>
      <c r="F1357" s="84"/>
      <c r="G1357" s="18">
        <f>+G1358+G1361+G1368</f>
        <v>0</v>
      </c>
      <c r="H1357" s="18">
        <f t="shared" ref="H1357:I1357" si="851">+H1358+H1361+H1368</f>
        <v>0</v>
      </c>
      <c r="I1357" s="18">
        <f t="shared" si="851"/>
        <v>0</v>
      </c>
      <c r="J1357" s="18">
        <f>+J1358+J1361+J1368</f>
        <v>0</v>
      </c>
      <c r="K1357" s="18">
        <f t="shared" ref="K1357:L1357" si="852">+K1358+K1361+K1368</f>
        <v>0</v>
      </c>
      <c r="L1357" s="18">
        <f t="shared" si="852"/>
        <v>0</v>
      </c>
      <c r="M1357" s="18">
        <f>+M1358+M1361+M1368</f>
        <v>0</v>
      </c>
      <c r="N1357" s="25">
        <f t="shared" ref="N1357:O1357" si="853">+N1358+N1361+N1368</f>
        <v>0</v>
      </c>
      <c r="O1357" s="25">
        <f t="shared" si="853"/>
        <v>0</v>
      </c>
    </row>
    <row r="1358" spans="1:15" ht="46.9" hidden="1" x14ac:dyDescent="0.25">
      <c r="A1358" s="65" t="s">
        <v>828</v>
      </c>
      <c r="B1358" s="10">
        <v>700</v>
      </c>
      <c r="C1358" s="33" t="s">
        <v>85</v>
      </c>
      <c r="D1358" s="33" t="s">
        <v>85</v>
      </c>
      <c r="E1358" s="42" t="s">
        <v>829</v>
      </c>
      <c r="F1358" s="31"/>
      <c r="G1358" s="18">
        <f t="shared" ref="G1358:O1359" si="854">+G1359</f>
        <v>0</v>
      </c>
      <c r="H1358" s="18">
        <f t="shared" si="854"/>
        <v>0</v>
      </c>
      <c r="I1358" s="18">
        <f t="shared" si="854"/>
        <v>0</v>
      </c>
      <c r="J1358" s="18">
        <f t="shared" si="854"/>
        <v>0</v>
      </c>
      <c r="K1358" s="18">
        <f t="shared" si="854"/>
        <v>0</v>
      </c>
      <c r="L1358" s="18">
        <f t="shared" si="854"/>
        <v>0</v>
      </c>
      <c r="M1358" s="18">
        <f t="shared" si="854"/>
        <v>0</v>
      </c>
      <c r="N1358" s="9">
        <f t="shared" si="854"/>
        <v>0</v>
      </c>
      <c r="O1358" s="9">
        <f t="shared" si="854"/>
        <v>0</v>
      </c>
    </row>
    <row r="1359" spans="1:15" ht="13.6" hidden="1" x14ac:dyDescent="0.25">
      <c r="A1359" s="40" t="s">
        <v>39</v>
      </c>
      <c r="B1359" s="27">
        <v>700</v>
      </c>
      <c r="C1359" s="37" t="s">
        <v>85</v>
      </c>
      <c r="D1359" s="37" t="s">
        <v>85</v>
      </c>
      <c r="E1359" s="45" t="s">
        <v>829</v>
      </c>
      <c r="F1359" s="28">
        <v>200</v>
      </c>
      <c r="G1359" s="29">
        <f t="shared" si="854"/>
        <v>0</v>
      </c>
      <c r="H1359" s="29">
        <f t="shared" si="854"/>
        <v>0</v>
      </c>
      <c r="I1359" s="29">
        <f t="shared" si="854"/>
        <v>0</v>
      </c>
      <c r="J1359" s="29">
        <f t="shared" si="854"/>
        <v>0</v>
      </c>
      <c r="K1359" s="29">
        <f t="shared" si="854"/>
        <v>0</v>
      </c>
      <c r="L1359" s="29">
        <f t="shared" si="854"/>
        <v>0</v>
      </c>
      <c r="M1359" s="29">
        <f t="shared" si="854"/>
        <v>0</v>
      </c>
      <c r="N1359" s="11">
        <f t="shared" si="854"/>
        <v>0</v>
      </c>
      <c r="O1359" s="11">
        <f t="shared" si="854"/>
        <v>0</v>
      </c>
    </row>
    <row r="1360" spans="1:15" ht="13.6" hidden="1" x14ac:dyDescent="0.25">
      <c r="A1360" s="40" t="s">
        <v>40</v>
      </c>
      <c r="B1360" s="27">
        <v>700</v>
      </c>
      <c r="C1360" s="37" t="s">
        <v>85</v>
      </c>
      <c r="D1360" s="37" t="s">
        <v>85</v>
      </c>
      <c r="E1360" s="45" t="s">
        <v>829</v>
      </c>
      <c r="F1360" s="28">
        <v>240</v>
      </c>
      <c r="G1360" s="29">
        <f>+H1360+I1360</f>
        <v>0</v>
      </c>
      <c r="H1360" s="29"/>
      <c r="I1360" s="29"/>
      <c r="J1360" s="29">
        <f>+K1360+L1360</f>
        <v>0</v>
      </c>
      <c r="K1360" s="29"/>
      <c r="L1360" s="29"/>
      <c r="M1360" s="29">
        <f>+N1360+O1360</f>
        <v>0</v>
      </c>
      <c r="N1360" s="11"/>
      <c r="O1360" s="11"/>
    </row>
    <row r="1361" spans="1:15" hidden="1" x14ac:dyDescent="0.2">
      <c r="A1361" s="30" t="s">
        <v>766</v>
      </c>
      <c r="B1361" s="10">
        <v>700</v>
      </c>
      <c r="C1361" s="33" t="s">
        <v>85</v>
      </c>
      <c r="D1361" s="33" t="s">
        <v>85</v>
      </c>
      <c r="E1361" s="9" t="s">
        <v>830</v>
      </c>
      <c r="F1361" s="31"/>
      <c r="G1361" s="18">
        <f>+G1362+G1364+G1366</f>
        <v>0</v>
      </c>
      <c r="H1361" s="18">
        <f t="shared" ref="H1361:O1361" si="855">+H1362+H1364+H1366</f>
        <v>0</v>
      </c>
      <c r="I1361" s="18">
        <f t="shared" si="855"/>
        <v>0</v>
      </c>
      <c r="J1361" s="18">
        <f t="shared" si="855"/>
        <v>0</v>
      </c>
      <c r="K1361" s="18">
        <f t="shared" si="855"/>
        <v>0</v>
      </c>
      <c r="L1361" s="18">
        <f t="shared" si="855"/>
        <v>0</v>
      </c>
      <c r="M1361" s="18">
        <f t="shared" si="855"/>
        <v>0</v>
      </c>
      <c r="N1361" s="25">
        <f t="shared" si="855"/>
        <v>0</v>
      </c>
      <c r="O1361" s="25">
        <f t="shared" si="855"/>
        <v>0</v>
      </c>
    </row>
    <row r="1362" spans="1:15" ht="13.6" hidden="1" x14ac:dyDescent="0.25">
      <c r="A1362" s="40" t="s">
        <v>39</v>
      </c>
      <c r="B1362" s="27">
        <v>700</v>
      </c>
      <c r="C1362" s="37" t="s">
        <v>85</v>
      </c>
      <c r="D1362" s="37" t="s">
        <v>85</v>
      </c>
      <c r="E1362" s="11" t="s">
        <v>830</v>
      </c>
      <c r="F1362" s="28">
        <v>200</v>
      </c>
      <c r="G1362" s="29">
        <f>+G1363</f>
        <v>0</v>
      </c>
      <c r="H1362" s="29">
        <f t="shared" ref="H1362:O1362" si="856">+H1363</f>
        <v>0</v>
      </c>
      <c r="I1362" s="29">
        <f t="shared" si="856"/>
        <v>0</v>
      </c>
      <c r="J1362" s="29">
        <f>+J1363</f>
        <v>0</v>
      </c>
      <c r="K1362" s="29">
        <f t="shared" si="856"/>
        <v>0</v>
      </c>
      <c r="L1362" s="29">
        <f t="shared" si="856"/>
        <v>0</v>
      </c>
      <c r="M1362" s="29">
        <f>+M1363</f>
        <v>0</v>
      </c>
      <c r="N1362" s="39">
        <f t="shared" si="856"/>
        <v>0</v>
      </c>
      <c r="O1362" s="39">
        <f t="shared" si="856"/>
        <v>0</v>
      </c>
    </row>
    <row r="1363" spans="1:15" ht="13.6" hidden="1" x14ac:dyDescent="0.25">
      <c r="A1363" s="40" t="s">
        <v>40</v>
      </c>
      <c r="B1363" s="27">
        <v>700</v>
      </c>
      <c r="C1363" s="37" t="s">
        <v>85</v>
      </c>
      <c r="D1363" s="37" t="s">
        <v>85</v>
      </c>
      <c r="E1363" s="11" t="s">
        <v>830</v>
      </c>
      <c r="F1363" s="28">
        <v>240</v>
      </c>
      <c r="G1363" s="29">
        <f>+H1363+I1363</f>
        <v>0</v>
      </c>
      <c r="H1363" s="29"/>
      <c r="I1363" s="29"/>
      <c r="J1363" s="29">
        <f>+K1363+L1363</f>
        <v>0</v>
      </c>
      <c r="K1363" s="29"/>
      <c r="L1363" s="29"/>
      <c r="M1363" s="29">
        <f>+N1363+O1363</f>
        <v>0</v>
      </c>
      <c r="N1363" s="11"/>
      <c r="O1363" s="39"/>
    </row>
    <row r="1364" spans="1:15" ht="13.6" hidden="1" x14ac:dyDescent="0.25">
      <c r="A1364" s="26" t="s">
        <v>114</v>
      </c>
      <c r="B1364" s="27">
        <v>700</v>
      </c>
      <c r="C1364" s="37" t="s">
        <v>85</v>
      </c>
      <c r="D1364" s="37" t="s">
        <v>85</v>
      </c>
      <c r="E1364" s="11" t="s">
        <v>830</v>
      </c>
      <c r="F1364" s="38">
        <v>300</v>
      </c>
      <c r="G1364" s="29">
        <f t="shared" ref="G1364:O1364" si="857">+G1365</f>
        <v>0</v>
      </c>
      <c r="H1364" s="29">
        <f t="shared" si="857"/>
        <v>0</v>
      </c>
      <c r="I1364" s="29">
        <f t="shared" si="857"/>
        <v>0</v>
      </c>
      <c r="J1364" s="29">
        <f t="shared" si="857"/>
        <v>0</v>
      </c>
      <c r="K1364" s="29">
        <f t="shared" si="857"/>
        <v>0</v>
      </c>
      <c r="L1364" s="29">
        <f t="shared" si="857"/>
        <v>0</v>
      </c>
      <c r="M1364" s="29">
        <f t="shared" si="857"/>
        <v>0</v>
      </c>
      <c r="N1364" s="11">
        <f t="shared" si="857"/>
        <v>0</v>
      </c>
      <c r="O1364" s="39">
        <f t="shared" si="857"/>
        <v>0</v>
      </c>
    </row>
    <row r="1365" spans="1:15" ht="13.6" hidden="1" x14ac:dyDescent="0.25">
      <c r="A1365" s="60" t="s">
        <v>153</v>
      </c>
      <c r="B1365" s="27">
        <v>700</v>
      </c>
      <c r="C1365" s="37" t="s">
        <v>85</v>
      </c>
      <c r="D1365" s="37" t="s">
        <v>85</v>
      </c>
      <c r="E1365" s="11" t="s">
        <v>830</v>
      </c>
      <c r="F1365" s="38">
        <v>320</v>
      </c>
      <c r="G1365" s="29">
        <f>+H1365+I1365</f>
        <v>0</v>
      </c>
      <c r="H1365" s="29"/>
      <c r="I1365" s="29"/>
      <c r="J1365" s="29">
        <f t="shared" ref="J1365:J1367" si="858">+K1365+L1365</f>
        <v>0</v>
      </c>
      <c r="K1365" s="29"/>
      <c r="L1365" s="29"/>
      <c r="M1365" s="29">
        <f t="shared" ref="M1365:M1367" si="859">+N1365+O1365</f>
        <v>0</v>
      </c>
      <c r="N1365" s="11"/>
      <c r="O1365" s="39"/>
    </row>
    <row r="1366" spans="1:15" ht="27.2" hidden="1" x14ac:dyDescent="0.25">
      <c r="A1366" s="26" t="s">
        <v>553</v>
      </c>
      <c r="B1366" s="27">
        <v>700</v>
      </c>
      <c r="C1366" s="37" t="s">
        <v>85</v>
      </c>
      <c r="D1366" s="37" t="s">
        <v>85</v>
      </c>
      <c r="E1366" s="11" t="s">
        <v>830</v>
      </c>
      <c r="F1366" s="28">
        <v>600</v>
      </c>
      <c r="G1366" s="29"/>
      <c r="H1366" s="29"/>
      <c r="I1366" s="29"/>
      <c r="J1366" s="29">
        <f t="shared" si="858"/>
        <v>0</v>
      </c>
      <c r="K1366" s="29"/>
      <c r="L1366" s="29">
        <f>+L1367</f>
        <v>0</v>
      </c>
      <c r="M1366" s="29">
        <f t="shared" si="859"/>
        <v>0</v>
      </c>
      <c r="N1366" s="11"/>
      <c r="O1366" s="39">
        <f>+O1367</f>
        <v>0</v>
      </c>
    </row>
    <row r="1367" spans="1:15" ht="13.6" hidden="1" x14ac:dyDescent="0.25">
      <c r="A1367" s="60" t="s">
        <v>554</v>
      </c>
      <c r="B1367" s="27">
        <v>700</v>
      </c>
      <c r="C1367" s="37" t="s">
        <v>85</v>
      </c>
      <c r="D1367" s="37" t="s">
        <v>85</v>
      </c>
      <c r="E1367" s="11" t="s">
        <v>830</v>
      </c>
      <c r="F1367" s="28">
        <v>610</v>
      </c>
      <c r="G1367" s="29"/>
      <c r="H1367" s="29"/>
      <c r="I1367" s="29"/>
      <c r="J1367" s="29">
        <f t="shared" si="858"/>
        <v>0</v>
      </c>
      <c r="K1367" s="29"/>
      <c r="L1367" s="29"/>
      <c r="M1367" s="29">
        <f t="shared" si="859"/>
        <v>0</v>
      </c>
      <c r="N1367" s="11"/>
      <c r="O1367" s="39"/>
    </row>
    <row r="1368" spans="1:15" hidden="1" x14ac:dyDescent="0.2">
      <c r="A1368" s="22" t="s">
        <v>768</v>
      </c>
      <c r="B1368" s="10">
        <v>700</v>
      </c>
      <c r="C1368" s="33" t="s">
        <v>85</v>
      </c>
      <c r="D1368" s="33" t="s">
        <v>85</v>
      </c>
      <c r="E1368" s="9" t="s">
        <v>831</v>
      </c>
      <c r="F1368" s="31"/>
      <c r="G1368" s="18">
        <f>+G1369+G1371+G1373</f>
        <v>0</v>
      </c>
      <c r="H1368" s="18">
        <f t="shared" ref="H1368:O1368" si="860">+H1369+H1371+H1373</f>
        <v>0</v>
      </c>
      <c r="I1368" s="18">
        <f t="shared" si="860"/>
        <v>0</v>
      </c>
      <c r="J1368" s="18">
        <f t="shared" si="860"/>
        <v>0</v>
      </c>
      <c r="K1368" s="18">
        <f t="shared" si="860"/>
        <v>0</v>
      </c>
      <c r="L1368" s="18">
        <f t="shared" si="860"/>
        <v>0</v>
      </c>
      <c r="M1368" s="18">
        <f t="shared" si="860"/>
        <v>0</v>
      </c>
      <c r="N1368" s="25">
        <f t="shared" si="860"/>
        <v>0</v>
      </c>
      <c r="O1368" s="25">
        <f t="shared" si="860"/>
        <v>0</v>
      </c>
    </row>
    <row r="1369" spans="1:15" ht="13.6" hidden="1" x14ac:dyDescent="0.25">
      <c r="A1369" s="40" t="s">
        <v>39</v>
      </c>
      <c r="B1369" s="27">
        <v>700</v>
      </c>
      <c r="C1369" s="37" t="s">
        <v>85</v>
      </c>
      <c r="D1369" s="37" t="s">
        <v>85</v>
      </c>
      <c r="E1369" s="11" t="s">
        <v>831</v>
      </c>
      <c r="F1369" s="28">
        <v>200</v>
      </c>
      <c r="G1369" s="29">
        <f t="shared" ref="G1369:O1369" si="861">+G1370</f>
        <v>0</v>
      </c>
      <c r="H1369" s="29">
        <f t="shared" si="861"/>
        <v>0</v>
      </c>
      <c r="I1369" s="29">
        <f t="shared" si="861"/>
        <v>0</v>
      </c>
      <c r="J1369" s="29">
        <f t="shared" si="861"/>
        <v>0</v>
      </c>
      <c r="K1369" s="29">
        <f t="shared" si="861"/>
        <v>0</v>
      </c>
      <c r="L1369" s="29">
        <f t="shared" si="861"/>
        <v>0</v>
      </c>
      <c r="M1369" s="29">
        <f t="shared" si="861"/>
        <v>0</v>
      </c>
      <c r="N1369" s="11">
        <f t="shared" si="861"/>
        <v>0</v>
      </c>
      <c r="O1369" s="39">
        <f t="shared" si="861"/>
        <v>0</v>
      </c>
    </row>
    <row r="1370" spans="1:15" ht="13.6" hidden="1" x14ac:dyDescent="0.25">
      <c r="A1370" s="40" t="s">
        <v>40</v>
      </c>
      <c r="B1370" s="27">
        <v>700</v>
      </c>
      <c r="C1370" s="37" t="s">
        <v>85</v>
      </c>
      <c r="D1370" s="37" t="s">
        <v>85</v>
      </c>
      <c r="E1370" s="11" t="s">
        <v>831</v>
      </c>
      <c r="F1370" s="28">
        <v>240</v>
      </c>
      <c r="G1370" s="29">
        <f>+H1370+I1370</f>
        <v>0</v>
      </c>
      <c r="H1370" s="29"/>
      <c r="I1370" s="29"/>
      <c r="J1370" s="29">
        <f>+K1370+L1370</f>
        <v>0</v>
      </c>
      <c r="K1370" s="29"/>
      <c r="L1370" s="29"/>
      <c r="M1370" s="29">
        <f>+N1370+O1370</f>
        <v>0</v>
      </c>
      <c r="N1370" s="11"/>
      <c r="O1370" s="39"/>
    </row>
    <row r="1371" spans="1:15" ht="13.6" hidden="1" x14ac:dyDescent="0.25">
      <c r="A1371" s="26" t="s">
        <v>114</v>
      </c>
      <c r="B1371" s="27">
        <v>700</v>
      </c>
      <c r="C1371" s="37" t="s">
        <v>85</v>
      </c>
      <c r="D1371" s="37" t="s">
        <v>85</v>
      </c>
      <c r="E1371" s="11" t="s">
        <v>831</v>
      </c>
      <c r="F1371" s="38">
        <v>300</v>
      </c>
      <c r="G1371" s="29">
        <f t="shared" ref="G1371:O1371" si="862">+G1372</f>
        <v>0</v>
      </c>
      <c r="H1371" s="29">
        <f t="shared" si="862"/>
        <v>0</v>
      </c>
      <c r="I1371" s="29">
        <f t="shared" si="862"/>
        <v>0</v>
      </c>
      <c r="J1371" s="29">
        <f t="shared" si="862"/>
        <v>0</v>
      </c>
      <c r="K1371" s="29">
        <f t="shared" si="862"/>
        <v>0</v>
      </c>
      <c r="L1371" s="29">
        <f t="shared" si="862"/>
        <v>0</v>
      </c>
      <c r="M1371" s="29">
        <f t="shared" si="862"/>
        <v>0</v>
      </c>
      <c r="N1371" s="11">
        <f t="shared" si="862"/>
        <v>0</v>
      </c>
      <c r="O1371" s="39">
        <f t="shared" si="862"/>
        <v>0</v>
      </c>
    </row>
    <row r="1372" spans="1:15" ht="13.6" hidden="1" x14ac:dyDescent="0.25">
      <c r="A1372" s="60" t="s">
        <v>153</v>
      </c>
      <c r="B1372" s="27">
        <v>700</v>
      </c>
      <c r="C1372" s="37" t="s">
        <v>85</v>
      </c>
      <c r="D1372" s="37" t="s">
        <v>85</v>
      </c>
      <c r="E1372" s="11" t="s">
        <v>831</v>
      </c>
      <c r="F1372" s="38">
        <v>320</v>
      </c>
      <c r="G1372" s="29">
        <f>+H1372+I1372</f>
        <v>0</v>
      </c>
      <c r="H1372" s="29"/>
      <c r="I1372" s="29"/>
      <c r="J1372" s="29">
        <f t="shared" ref="J1372:J1374" si="863">+K1372+L1372</f>
        <v>0</v>
      </c>
      <c r="K1372" s="29"/>
      <c r="L1372" s="29"/>
      <c r="M1372" s="29">
        <f t="shared" ref="M1372:M1374" si="864">+N1372+O1372</f>
        <v>0</v>
      </c>
      <c r="N1372" s="11"/>
      <c r="O1372" s="39"/>
    </row>
    <row r="1373" spans="1:15" ht="27.2" hidden="1" x14ac:dyDescent="0.25">
      <c r="A1373" s="26" t="s">
        <v>553</v>
      </c>
      <c r="B1373" s="27">
        <v>700</v>
      </c>
      <c r="C1373" s="37" t="s">
        <v>85</v>
      </c>
      <c r="D1373" s="37" t="s">
        <v>85</v>
      </c>
      <c r="E1373" s="11" t="s">
        <v>831</v>
      </c>
      <c r="F1373" s="28">
        <v>600</v>
      </c>
      <c r="G1373" s="29"/>
      <c r="H1373" s="29"/>
      <c r="I1373" s="29"/>
      <c r="J1373" s="29">
        <f t="shared" si="863"/>
        <v>0</v>
      </c>
      <c r="K1373" s="29">
        <f>+K1374</f>
        <v>0</v>
      </c>
      <c r="L1373" s="29"/>
      <c r="M1373" s="29">
        <f t="shared" si="864"/>
        <v>0</v>
      </c>
      <c r="N1373" s="11">
        <f>+N1374</f>
        <v>0</v>
      </c>
      <c r="O1373" s="39"/>
    </row>
    <row r="1374" spans="1:15" ht="13.6" hidden="1" x14ac:dyDescent="0.25">
      <c r="A1374" s="60" t="s">
        <v>554</v>
      </c>
      <c r="B1374" s="27">
        <v>700</v>
      </c>
      <c r="C1374" s="37" t="s">
        <v>85</v>
      </c>
      <c r="D1374" s="37" t="s">
        <v>85</v>
      </c>
      <c r="E1374" s="11" t="s">
        <v>831</v>
      </c>
      <c r="F1374" s="28">
        <v>610</v>
      </c>
      <c r="G1374" s="29"/>
      <c r="H1374" s="29"/>
      <c r="I1374" s="29"/>
      <c r="J1374" s="29">
        <f t="shared" si="863"/>
        <v>0</v>
      </c>
      <c r="K1374" s="29"/>
      <c r="L1374" s="29"/>
      <c r="M1374" s="29">
        <f t="shared" si="864"/>
        <v>0</v>
      </c>
      <c r="N1374" s="11"/>
      <c r="O1374" s="39"/>
    </row>
    <row r="1375" spans="1:15" x14ac:dyDescent="0.2">
      <c r="A1375" s="14" t="s">
        <v>832</v>
      </c>
      <c r="B1375" s="10">
        <v>700</v>
      </c>
      <c r="C1375" s="33" t="s">
        <v>85</v>
      </c>
      <c r="D1375" s="33" t="s">
        <v>214</v>
      </c>
      <c r="E1375" s="42"/>
      <c r="F1375" s="31"/>
      <c r="G1375" s="18">
        <f t="shared" ref="G1375:O1375" si="865">+G1381+G1409+G1376+G1404</f>
        <v>61440.265339999998</v>
      </c>
      <c r="H1375" s="18">
        <f t="shared" si="865"/>
        <v>44424.765339999998</v>
      </c>
      <c r="I1375" s="18">
        <f t="shared" si="865"/>
        <v>17015.5</v>
      </c>
      <c r="J1375" s="18">
        <f t="shared" si="865"/>
        <v>46723.710340000005</v>
      </c>
      <c r="K1375" s="18">
        <f t="shared" si="865"/>
        <v>29708.210340000001</v>
      </c>
      <c r="L1375" s="18">
        <f t="shared" si="865"/>
        <v>17015.5</v>
      </c>
      <c r="M1375" s="18">
        <f t="shared" si="865"/>
        <v>47871.310339999996</v>
      </c>
      <c r="N1375" s="18">
        <f t="shared" si="865"/>
        <v>30855.81034</v>
      </c>
      <c r="O1375" s="18">
        <f t="shared" si="865"/>
        <v>17015.5</v>
      </c>
    </row>
    <row r="1376" spans="1:15" ht="38.75" hidden="1" x14ac:dyDescent="0.2">
      <c r="A1376" s="109" t="s">
        <v>266</v>
      </c>
      <c r="B1376" s="10">
        <v>700</v>
      </c>
      <c r="C1376" s="33" t="s">
        <v>85</v>
      </c>
      <c r="D1376" s="33" t="s">
        <v>214</v>
      </c>
      <c r="E1376" s="42" t="s">
        <v>267</v>
      </c>
      <c r="F1376" s="31"/>
      <c r="G1376" s="18">
        <f t="shared" ref="G1376:O1379" si="866">+G1377</f>
        <v>0</v>
      </c>
      <c r="H1376" s="18">
        <f t="shared" ref="H1376:O1377" si="867">+H1377</f>
        <v>0</v>
      </c>
      <c r="I1376" s="18">
        <f t="shared" si="867"/>
        <v>0</v>
      </c>
      <c r="J1376" s="18">
        <f t="shared" si="867"/>
        <v>0</v>
      </c>
      <c r="K1376" s="18">
        <f t="shared" si="867"/>
        <v>0</v>
      </c>
      <c r="L1376" s="18">
        <f t="shared" si="867"/>
        <v>0</v>
      </c>
      <c r="M1376" s="18">
        <f t="shared" si="867"/>
        <v>0</v>
      </c>
      <c r="N1376" s="25">
        <f t="shared" si="867"/>
        <v>0</v>
      </c>
      <c r="O1376" s="25">
        <f t="shared" si="867"/>
        <v>0</v>
      </c>
    </row>
    <row r="1377" spans="1:15" ht="25.85" hidden="1" x14ac:dyDescent="0.2">
      <c r="A1377" s="109" t="s">
        <v>833</v>
      </c>
      <c r="B1377" s="10">
        <v>700</v>
      </c>
      <c r="C1377" s="33" t="s">
        <v>85</v>
      </c>
      <c r="D1377" s="33" t="s">
        <v>214</v>
      </c>
      <c r="E1377" s="42" t="s">
        <v>834</v>
      </c>
      <c r="F1377" s="31"/>
      <c r="G1377" s="18">
        <f t="shared" si="866"/>
        <v>0</v>
      </c>
      <c r="H1377" s="18">
        <f t="shared" si="867"/>
        <v>0</v>
      </c>
      <c r="I1377" s="18">
        <f t="shared" si="867"/>
        <v>0</v>
      </c>
      <c r="J1377" s="18">
        <f t="shared" si="867"/>
        <v>0</v>
      </c>
      <c r="K1377" s="18">
        <f t="shared" si="867"/>
        <v>0</v>
      </c>
      <c r="L1377" s="18">
        <f t="shared" si="867"/>
        <v>0</v>
      </c>
      <c r="M1377" s="18">
        <f t="shared" si="867"/>
        <v>0</v>
      </c>
      <c r="N1377" s="25">
        <f t="shared" si="867"/>
        <v>0</v>
      </c>
      <c r="O1377" s="25">
        <f t="shared" si="867"/>
        <v>0</v>
      </c>
    </row>
    <row r="1378" spans="1:15" hidden="1" x14ac:dyDescent="0.2">
      <c r="A1378" s="109" t="s">
        <v>835</v>
      </c>
      <c r="B1378" s="10">
        <v>700</v>
      </c>
      <c r="C1378" s="33" t="s">
        <v>85</v>
      </c>
      <c r="D1378" s="33" t="s">
        <v>214</v>
      </c>
      <c r="E1378" s="42" t="s">
        <v>836</v>
      </c>
      <c r="F1378" s="31"/>
      <c r="G1378" s="18">
        <f t="shared" si="866"/>
        <v>0</v>
      </c>
      <c r="H1378" s="18">
        <f t="shared" si="866"/>
        <v>0</v>
      </c>
      <c r="I1378" s="18">
        <f t="shared" si="866"/>
        <v>0</v>
      </c>
      <c r="J1378" s="18">
        <f t="shared" si="866"/>
        <v>0</v>
      </c>
      <c r="K1378" s="18">
        <f t="shared" si="866"/>
        <v>0</v>
      </c>
      <c r="L1378" s="18">
        <f t="shared" si="866"/>
        <v>0</v>
      </c>
      <c r="M1378" s="18">
        <f t="shared" si="866"/>
        <v>0</v>
      </c>
      <c r="N1378" s="9">
        <f t="shared" si="866"/>
        <v>0</v>
      </c>
      <c r="O1378" s="9">
        <f t="shared" si="866"/>
        <v>0</v>
      </c>
    </row>
    <row r="1379" spans="1:15" ht="13.6" hidden="1" x14ac:dyDescent="0.25">
      <c r="A1379" s="40" t="s">
        <v>39</v>
      </c>
      <c r="B1379" s="27">
        <v>700</v>
      </c>
      <c r="C1379" s="37" t="s">
        <v>85</v>
      </c>
      <c r="D1379" s="37" t="s">
        <v>214</v>
      </c>
      <c r="E1379" s="45" t="s">
        <v>836</v>
      </c>
      <c r="F1379" s="31">
        <v>200</v>
      </c>
      <c r="G1379" s="29">
        <f t="shared" si="866"/>
        <v>0</v>
      </c>
      <c r="H1379" s="29">
        <f t="shared" si="866"/>
        <v>0</v>
      </c>
      <c r="I1379" s="29">
        <f t="shared" si="866"/>
        <v>0</v>
      </c>
      <c r="J1379" s="29">
        <f t="shared" si="866"/>
        <v>0</v>
      </c>
      <c r="K1379" s="29">
        <f t="shared" si="866"/>
        <v>0</v>
      </c>
      <c r="L1379" s="29">
        <f t="shared" si="866"/>
        <v>0</v>
      </c>
      <c r="M1379" s="29">
        <f t="shared" si="866"/>
        <v>0</v>
      </c>
      <c r="N1379" s="11">
        <f t="shared" si="866"/>
        <v>0</v>
      </c>
      <c r="O1379" s="11">
        <f t="shared" si="866"/>
        <v>0</v>
      </c>
    </row>
    <row r="1380" spans="1:15" ht="13.6" hidden="1" x14ac:dyDescent="0.25">
      <c r="A1380" s="40" t="s">
        <v>40</v>
      </c>
      <c r="B1380" s="27">
        <v>700</v>
      </c>
      <c r="C1380" s="37" t="s">
        <v>85</v>
      </c>
      <c r="D1380" s="37" t="s">
        <v>214</v>
      </c>
      <c r="E1380" s="45" t="s">
        <v>836</v>
      </c>
      <c r="F1380" s="31">
        <v>240</v>
      </c>
      <c r="G1380" s="29">
        <f>+H1380+I1380</f>
        <v>0</v>
      </c>
      <c r="H1380" s="29"/>
      <c r="I1380" s="29">
        <f>200-200</f>
        <v>0</v>
      </c>
      <c r="J1380" s="29">
        <f>+K1380+L1380</f>
        <v>0</v>
      </c>
      <c r="K1380" s="29"/>
      <c r="L1380" s="29">
        <f>200-200</f>
        <v>0</v>
      </c>
      <c r="M1380" s="29">
        <f>+N1380+O1380</f>
        <v>0</v>
      </c>
      <c r="N1380" s="11">
        <f>5.3-5.3</f>
        <v>0</v>
      </c>
      <c r="O1380" s="11">
        <f>200-200</f>
        <v>0</v>
      </c>
    </row>
    <row r="1381" spans="1:15" x14ac:dyDescent="0.2">
      <c r="A1381" s="68" t="s">
        <v>524</v>
      </c>
      <c r="B1381" s="10">
        <v>700</v>
      </c>
      <c r="C1381" s="33" t="s">
        <v>85</v>
      </c>
      <c r="D1381" s="33" t="s">
        <v>214</v>
      </c>
      <c r="E1381" s="58" t="s">
        <v>525</v>
      </c>
      <c r="F1381" s="36"/>
      <c r="G1381" s="18">
        <f>+G1382+G1393+G1400</f>
        <v>24041.210340000001</v>
      </c>
      <c r="H1381" s="18">
        <f t="shared" ref="H1381:O1381" si="868">+H1382+H1393+H1400</f>
        <v>7025.7103400000005</v>
      </c>
      <c r="I1381" s="18">
        <f t="shared" si="868"/>
        <v>17015.5</v>
      </c>
      <c r="J1381" s="18">
        <f t="shared" si="868"/>
        <v>24041.210340000001</v>
      </c>
      <c r="K1381" s="18">
        <f t="shared" si="868"/>
        <v>7025.7103400000005</v>
      </c>
      <c r="L1381" s="18">
        <f t="shared" si="868"/>
        <v>17015.5</v>
      </c>
      <c r="M1381" s="18">
        <f t="shared" si="868"/>
        <v>24041.210340000001</v>
      </c>
      <c r="N1381" s="18">
        <f t="shared" si="868"/>
        <v>7025.7103400000005</v>
      </c>
      <c r="O1381" s="18">
        <f t="shared" si="868"/>
        <v>17015.5</v>
      </c>
    </row>
    <row r="1382" spans="1:15" x14ac:dyDescent="0.2">
      <c r="A1382" s="22" t="s">
        <v>837</v>
      </c>
      <c r="B1382" s="10">
        <v>700</v>
      </c>
      <c r="C1382" s="33" t="s">
        <v>85</v>
      </c>
      <c r="D1382" s="33" t="s">
        <v>214</v>
      </c>
      <c r="E1382" s="9" t="s">
        <v>838</v>
      </c>
      <c r="F1382" s="36"/>
      <c r="G1382" s="18">
        <f>+G1383+G1388</f>
        <v>4675.5</v>
      </c>
      <c r="H1382" s="18">
        <f t="shared" ref="H1382:L1382" si="869">+H1383+H1388</f>
        <v>121.563</v>
      </c>
      <c r="I1382" s="18">
        <f t="shared" si="869"/>
        <v>4553.9369999999999</v>
      </c>
      <c r="J1382" s="18">
        <f t="shared" si="869"/>
        <v>4675.5</v>
      </c>
      <c r="K1382" s="18">
        <f t="shared" si="869"/>
        <v>121.563</v>
      </c>
      <c r="L1382" s="18">
        <f t="shared" si="869"/>
        <v>4553.9369999999999</v>
      </c>
      <c r="M1382" s="18">
        <f t="shared" ref="M1382:O1382" si="870">+M1383+M1388</f>
        <v>4675.5</v>
      </c>
      <c r="N1382" s="25">
        <f t="shared" si="870"/>
        <v>121.563</v>
      </c>
      <c r="O1382" s="25">
        <f t="shared" si="870"/>
        <v>4553.9369999999999</v>
      </c>
    </row>
    <row r="1383" spans="1:15" x14ac:dyDescent="0.2">
      <c r="A1383" s="30" t="s">
        <v>766</v>
      </c>
      <c r="B1383" s="10">
        <v>700</v>
      </c>
      <c r="C1383" s="33" t="s">
        <v>85</v>
      </c>
      <c r="D1383" s="33" t="s">
        <v>214</v>
      </c>
      <c r="E1383" s="58" t="s">
        <v>839</v>
      </c>
      <c r="F1383" s="36"/>
      <c r="G1383" s="18">
        <f>+G1384+G1386</f>
        <v>4553.9369999999999</v>
      </c>
      <c r="H1383" s="18">
        <f t="shared" ref="H1383:K1383" si="871">+H1384+H1386</f>
        <v>0</v>
      </c>
      <c r="I1383" s="18">
        <f t="shared" si="871"/>
        <v>4553.9369999999999</v>
      </c>
      <c r="J1383" s="18">
        <f t="shared" si="871"/>
        <v>4553.9369999999999</v>
      </c>
      <c r="K1383" s="18">
        <f t="shared" si="871"/>
        <v>0</v>
      </c>
      <c r="L1383" s="18">
        <f t="shared" ref="L1383:N1383" si="872">+L1384+L1386</f>
        <v>4553.9369999999999</v>
      </c>
      <c r="M1383" s="18">
        <f t="shared" si="872"/>
        <v>4553.9369999999999</v>
      </c>
      <c r="N1383" s="25">
        <f t="shared" si="872"/>
        <v>0</v>
      </c>
      <c r="O1383" s="25">
        <f>+O1384+O1386</f>
        <v>4553.9369999999999</v>
      </c>
    </row>
    <row r="1384" spans="1:15" ht="13.6" x14ac:dyDescent="0.25">
      <c r="A1384" s="40" t="s">
        <v>39</v>
      </c>
      <c r="B1384" s="10">
        <v>700</v>
      </c>
      <c r="C1384" s="33" t="s">
        <v>85</v>
      </c>
      <c r="D1384" s="33" t="s">
        <v>214</v>
      </c>
      <c r="E1384" s="57" t="s">
        <v>839</v>
      </c>
      <c r="F1384" s="28">
        <v>200</v>
      </c>
      <c r="G1384" s="29">
        <f t="shared" ref="G1384:O1402" si="873">+G1385</f>
        <v>3922.7849999999999</v>
      </c>
      <c r="H1384" s="29">
        <f t="shared" si="873"/>
        <v>0</v>
      </c>
      <c r="I1384" s="29">
        <f t="shared" si="873"/>
        <v>3922.7849999999999</v>
      </c>
      <c r="J1384" s="29">
        <f t="shared" si="873"/>
        <v>3922.7849999999999</v>
      </c>
      <c r="K1384" s="29">
        <f t="shared" si="873"/>
        <v>0</v>
      </c>
      <c r="L1384" s="29">
        <f t="shared" si="873"/>
        <v>3922.7849999999999</v>
      </c>
      <c r="M1384" s="29">
        <f t="shared" si="873"/>
        <v>3922.7849999999999</v>
      </c>
      <c r="N1384" s="39">
        <f t="shared" si="873"/>
        <v>0</v>
      </c>
      <c r="O1384" s="39">
        <f t="shared" si="873"/>
        <v>3922.7849999999999</v>
      </c>
    </row>
    <row r="1385" spans="1:15" ht="13.6" x14ac:dyDescent="0.25">
      <c r="A1385" s="40" t="s">
        <v>40</v>
      </c>
      <c r="B1385" s="10">
        <v>700</v>
      </c>
      <c r="C1385" s="33" t="s">
        <v>85</v>
      </c>
      <c r="D1385" s="33" t="s">
        <v>214</v>
      </c>
      <c r="E1385" s="57" t="s">
        <v>839</v>
      </c>
      <c r="F1385" s="28">
        <v>240</v>
      </c>
      <c r="G1385" s="29">
        <f>+H1385+I1385</f>
        <v>3922.7849999999999</v>
      </c>
      <c r="H1385" s="29"/>
      <c r="I1385" s="29">
        <v>3922.7849999999999</v>
      </c>
      <c r="J1385" s="29">
        <f>+K1385+L1385</f>
        <v>3922.7849999999999</v>
      </c>
      <c r="K1385" s="29"/>
      <c r="L1385" s="29">
        <v>3922.7849999999999</v>
      </c>
      <c r="M1385" s="29">
        <f>+N1385+O1385</f>
        <v>3922.7849999999999</v>
      </c>
      <c r="N1385" s="39"/>
      <c r="O1385" s="29">
        <v>3922.7849999999999</v>
      </c>
    </row>
    <row r="1386" spans="1:15" ht="27.2" x14ac:dyDescent="0.25">
      <c r="A1386" s="26" t="s">
        <v>553</v>
      </c>
      <c r="B1386" s="10">
        <v>700</v>
      </c>
      <c r="C1386" s="33" t="s">
        <v>85</v>
      </c>
      <c r="D1386" s="33" t="s">
        <v>214</v>
      </c>
      <c r="E1386" s="57" t="s">
        <v>839</v>
      </c>
      <c r="F1386" s="28">
        <v>600</v>
      </c>
      <c r="G1386" s="29">
        <f t="shared" si="873"/>
        <v>631.15200000000004</v>
      </c>
      <c r="H1386" s="29">
        <f t="shared" si="873"/>
        <v>0</v>
      </c>
      <c r="I1386" s="29">
        <f t="shared" si="873"/>
        <v>631.15200000000004</v>
      </c>
      <c r="J1386" s="29">
        <f t="shared" si="873"/>
        <v>631.15200000000004</v>
      </c>
      <c r="K1386" s="29">
        <f t="shared" si="873"/>
        <v>0</v>
      </c>
      <c r="L1386" s="29">
        <f t="shared" si="873"/>
        <v>631.15200000000004</v>
      </c>
      <c r="M1386" s="29">
        <f t="shared" si="873"/>
        <v>631.15200000000004</v>
      </c>
      <c r="N1386" s="39">
        <f t="shared" si="873"/>
        <v>0</v>
      </c>
      <c r="O1386" s="29">
        <f t="shared" si="873"/>
        <v>631.15200000000004</v>
      </c>
    </row>
    <row r="1387" spans="1:15" ht="13.6" x14ac:dyDescent="0.25">
      <c r="A1387" s="60" t="s">
        <v>554</v>
      </c>
      <c r="B1387" s="10">
        <v>700</v>
      </c>
      <c r="C1387" s="33" t="s">
        <v>85</v>
      </c>
      <c r="D1387" s="33" t="s">
        <v>214</v>
      </c>
      <c r="E1387" s="57" t="s">
        <v>839</v>
      </c>
      <c r="F1387" s="28">
        <v>610</v>
      </c>
      <c r="G1387" s="29">
        <f>+H1387+I1387</f>
        <v>631.15200000000004</v>
      </c>
      <c r="H1387" s="29"/>
      <c r="I1387" s="29">
        <v>631.15200000000004</v>
      </c>
      <c r="J1387" s="29">
        <f>+K1387+L1387</f>
        <v>631.15200000000004</v>
      </c>
      <c r="K1387" s="29"/>
      <c r="L1387" s="29">
        <v>631.15200000000004</v>
      </c>
      <c r="M1387" s="29">
        <f>+N1387+O1387</f>
        <v>631.15200000000004</v>
      </c>
      <c r="N1387" s="39"/>
      <c r="O1387" s="29">
        <v>631.15200000000004</v>
      </c>
    </row>
    <row r="1388" spans="1:15" x14ac:dyDescent="0.2">
      <c r="A1388" s="30" t="s">
        <v>768</v>
      </c>
      <c r="B1388" s="10">
        <v>700</v>
      </c>
      <c r="C1388" s="33" t="s">
        <v>85</v>
      </c>
      <c r="D1388" s="33" t="s">
        <v>214</v>
      </c>
      <c r="E1388" s="58" t="s">
        <v>840</v>
      </c>
      <c r="F1388" s="36"/>
      <c r="G1388" s="18">
        <f>+G1389+G1391</f>
        <v>121.563</v>
      </c>
      <c r="H1388" s="18">
        <f>+H1389+H1391</f>
        <v>121.563</v>
      </c>
      <c r="I1388" s="18">
        <f>+I1389+I1391</f>
        <v>0</v>
      </c>
      <c r="J1388" s="18">
        <f t="shared" ref="J1388:K1388" si="874">+J1389+J1391</f>
        <v>121.563</v>
      </c>
      <c r="K1388" s="18">
        <f t="shared" si="874"/>
        <v>121.563</v>
      </c>
      <c r="L1388" s="18">
        <f t="shared" ref="L1388:N1388" si="875">+L1389+L1391</f>
        <v>0</v>
      </c>
      <c r="M1388" s="18">
        <f t="shared" si="875"/>
        <v>121.563</v>
      </c>
      <c r="N1388" s="25">
        <f t="shared" si="875"/>
        <v>121.563</v>
      </c>
      <c r="O1388" s="25">
        <f>+O1389+O1391</f>
        <v>0</v>
      </c>
    </row>
    <row r="1389" spans="1:15" ht="13.6" x14ac:dyDescent="0.25">
      <c r="A1389" s="40" t="s">
        <v>39</v>
      </c>
      <c r="B1389" s="10">
        <v>700</v>
      </c>
      <c r="C1389" s="33" t="s">
        <v>85</v>
      </c>
      <c r="D1389" s="33" t="s">
        <v>214</v>
      </c>
      <c r="E1389" s="57" t="s">
        <v>840</v>
      </c>
      <c r="F1389" s="28">
        <v>200</v>
      </c>
      <c r="G1389" s="29">
        <f t="shared" si="873"/>
        <v>16.847999999999999</v>
      </c>
      <c r="H1389" s="29">
        <f t="shared" si="873"/>
        <v>16.847999999999999</v>
      </c>
      <c r="I1389" s="29">
        <f t="shared" si="873"/>
        <v>0</v>
      </c>
      <c r="J1389" s="29">
        <f t="shared" si="873"/>
        <v>16.847999999999999</v>
      </c>
      <c r="K1389" s="29">
        <f t="shared" si="873"/>
        <v>16.847999999999999</v>
      </c>
      <c r="L1389" s="29">
        <f t="shared" si="873"/>
        <v>0</v>
      </c>
      <c r="M1389" s="29">
        <f t="shared" si="873"/>
        <v>16.847999999999999</v>
      </c>
      <c r="N1389" s="29">
        <f t="shared" si="873"/>
        <v>16.847999999999999</v>
      </c>
      <c r="O1389" s="39">
        <f t="shared" si="873"/>
        <v>0</v>
      </c>
    </row>
    <row r="1390" spans="1:15" ht="13.6" x14ac:dyDescent="0.25">
      <c r="A1390" s="40" t="s">
        <v>40</v>
      </c>
      <c r="B1390" s="10">
        <v>700</v>
      </c>
      <c r="C1390" s="33" t="s">
        <v>85</v>
      </c>
      <c r="D1390" s="33" t="s">
        <v>214</v>
      </c>
      <c r="E1390" s="57" t="s">
        <v>840</v>
      </c>
      <c r="F1390" s="28">
        <v>240</v>
      </c>
      <c r="G1390" s="29">
        <f>+H1390+I1390</f>
        <v>16.847999999999999</v>
      </c>
      <c r="H1390" s="29">
        <v>16.847999999999999</v>
      </c>
      <c r="I1390" s="29"/>
      <c r="J1390" s="29">
        <f>+K1390+L1390</f>
        <v>16.847999999999999</v>
      </c>
      <c r="K1390" s="29">
        <v>16.847999999999999</v>
      </c>
      <c r="L1390" s="29"/>
      <c r="M1390" s="29">
        <f>+N1390+O1390</f>
        <v>16.847999999999999</v>
      </c>
      <c r="N1390" s="29">
        <v>16.847999999999999</v>
      </c>
      <c r="O1390" s="39"/>
    </row>
    <row r="1391" spans="1:15" ht="27.2" x14ac:dyDescent="0.25">
      <c r="A1391" s="26" t="s">
        <v>553</v>
      </c>
      <c r="B1391" s="10">
        <v>700</v>
      </c>
      <c r="C1391" s="33" t="s">
        <v>85</v>
      </c>
      <c r="D1391" s="33" t="s">
        <v>214</v>
      </c>
      <c r="E1391" s="57" t="s">
        <v>840</v>
      </c>
      <c r="F1391" s="28">
        <v>600</v>
      </c>
      <c r="G1391" s="29">
        <f t="shared" si="873"/>
        <v>104.715</v>
      </c>
      <c r="H1391" s="29">
        <f t="shared" si="873"/>
        <v>104.715</v>
      </c>
      <c r="I1391" s="29">
        <f t="shared" si="873"/>
        <v>0</v>
      </c>
      <c r="J1391" s="29">
        <f t="shared" si="873"/>
        <v>104.715</v>
      </c>
      <c r="K1391" s="29">
        <f t="shared" si="873"/>
        <v>104.715</v>
      </c>
      <c r="L1391" s="29">
        <f t="shared" si="873"/>
        <v>0</v>
      </c>
      <c r="M1391" s="29">
        <f t="shared" si="873"/>
        <v>104.715</v>
      </c>
      <c r="N1391" s="29">
        <f t="shared" si="873"/>
        <v>104.715</v>
      </c>
      <c r="O1391" s="39">
        <f t="shared" si="873"/>
        <v>0</v>
      </c>
    </row>
    <row r="1392" spans="1:15" ht="13.6" x14ac:dyDescent="0.25">
      <c r="A1392" s="60" t="s">
        <v>554</v>
      </c>
      <c r="B1392" s="10">
        <v>700</v>
      </c>
      <c r="C1392" s="33" t="s">
        <v>85</v>
      </c>
      <c r="D1392" s="33" t="s">
        <v>214</v>
      </c>
      <c r="E1392" s="57" t="s">
        <v>840</v>
      </c>
      <c r="F1392" s="28">
        <v>610</v>
      </c>
      <c r="G1392" s="29">
        <f>+H1392+I1392</f>
        <v>104.715</v>
      </c>
      <c r="H1392" s="29">
        <v>104.715</v>
      </c>
      <c r="I1392" s="29"/>
      <c r="J1392" s="29">
        <f>+K1392+L1392</f>
        <v>104.715</v>
      </c>
      <c r="K1392" s="29">
        <v>104.715</v>
      </c>
      <c r="L1392" s="29"/>
      <c r="M1392" s="29">
        <f>+N1392+O1392</f>
        <v>104.715</v>
      </c>
      <c r="N1392" s="29">
        <v>104.715</v>
      </c>
      <c r="O1392" s="39"/>
    </row>
    <row r="1393" spans="1:15" ht="25.85" x14ac:dyDescent="0.2">
      <c r="A1393" s="22" t="s">
        <v>841</v>
      </c>
      <c r="B1393" s="10">
        <v>700</v>
      </c>
      <c r="C1393" s="33" t="s">
        <v>85</v>
      </c>
      <c r="D1393" s="33" t="s">
        <v>214</v>
      </c>
      <c r="E1393" s="9" t="s">
        <v>842</v>
      </c>
      <c r="F1393" s="36"/>
      <c r="G1393" s="18">
        <f>+G1394+G1397</f>
        <v>17949.710340000001</v>
      </c>
      <c r="H1393" s="18">
        <f t="shared" ref="H1393:K1393" si="876">+H1394+H1397</f>
        <v>5488.1473400000004</v>
      </c>
      <c r="I1393" s="18">
        <f t="shared" si="876"/>
        <v>12461.563</v>
      </c>
      <c r="J1393" s="18">
        <f t="shared" si="876"/>
        <v>17949.710340000001</v>
      </c>
      <c r="K1393" s="18">
        <f t="shared" si="876"/>
        <v>5488.1473400000004</v>
      </c>
      <c r="L1393" s="18">
        <f t="shared" ref="L1393:N1393" si="877">+L1394+L1397</f>
        <v>12461.563</v>
      </c>
      <c r="M1393" s="18">
        <f t="shared" si="877"/>
        <v>17949.710340000001</v>
      </c>
      <c r="N1393" s="25">
        <f t="shared" si="877"/>
        <v>5488.1473400000004</v>
      </c>
      <c r="O1393" s="25">
        <f>+O1394+O1397</f>
        <v>12461.563</v>
      </c>
    </row>
    <row r="1394" spans="1:15" x14ac:dyDescent="0.2">
      <c r="A1394" s="30" t="s">
        <v>766</v>
      </c>
      <c r="B1394" s="10">
        <v>700</v>
      </c>
      <c r="C1394" s="33" t="s">
        <v>85</v>
      </c>
      <c r="D1394" s="33" t="s">
        <v>214</v>
      </c>
      <c r="E1394" s="58" t="s">
        <v>843</v>
      </c>
      <c r="F1394" s="36"/>
      <c r="G1394" s="18">
        <f>+G1395</f>
        <v>12461.563</v>
      </c>
      <c r="H1394" s="18">
        <f t="shared" ref="H1394:O1394" si="878">+H1395</f>
        <v>0</v>
      </c>
      <c r="I1394" s="18">
        <f t="shared" si="878"/>
        <v>12461.563</v>
      </c>
      <c r="J1394" s="18">
        <f t="shared" si="878"/>
        <v>12461.563</v>
      </c>
      <c r="K1394" s="18">
        <f t="shared" si="878"/>
        <v>0</v>
      </c>
      <c r="L1394" s="18">
        <f t="shared" si="878"/>
        <v>12461.563</v>
      </c>
      <c r="M1394" s="18">
        <f t="shared" si="878"/>
        <v>12461.563</v>
      </c>
      <c r="N1394" s="25">
        <f t="shared" si="878"/>
        <v>0</v>
      </c>
      <c r="O1394" s="25">
        <f t="shared" si="878"/>
        <v>12461.563</v>
      </c>
    </row>
    <row r="1395" spans="1:15" ht="13.6" x14ac:dyDescent="0.25">
      <c r="A1395" s="26" t="s">
        <v>114</v>
      </c>
      <c r="B1395" s="10">
        <v>700</v>
      </c>
      <c r="C1395" s="33" t="s">
        <v>85</v>
      </c>
      <c r="D1395" s="33" t="s">
        <v>214</v>
      </c>
      <c r="E1395" s="57" t="s">
        <v>843</v>
      </c>
      <c r="F1395" s="28">
        <v>300</v>
      </c>
      <c r="G1395" s="29">
        <f t="shared" si="873"/>
        <v>12461.563</v>
      </c>
      <c r="H1395" s="29">
        <f t="shared" si="873"/>
        <v>0</v>
      </c>
      <c r="I1395" s="29">
        <f t="shared" si="873"/>
        <v>12461.563</v>
      </c>
      <c r="J1395" s="29">
        <f t="shared" si="873"/>
        <v>12461.563</v>
      </c>
      <c r="K1395" s="29">
        <f t="shared" si="873"/>
        <v>0</v>
      </c>
      <c r="L1395" s="29">
        <f t="shared" si="873"/>
        <v>12461.563</v>
      </c>
      <c r="M1395" s="29">
        <f t="shared" si="873"/>
        <v>12461.563</v>
      </c>
      <c r="N1395" s="39">
        <f t="shared" si="873"/>
        <v>0</v>
      </c>
      <c r="O1395" s="39">
        <f t="shared" si="873"/>
        <v>12461.563</v>
      </c>
    </row>
    <row r="1396" spans="1:15" ht="13.6" x14ac:dyDescent="0.25">
      <c r="A1396" s="60" t="s">
        <v>153</v>
      </c>
      <c r="B1396" s="10">
        <v>700</v>
      </c>
      <c r="C1396" s="33" t="s">
        <v>85</v>
      </c>
      <c r="D1396" s="33" t="s">
        <v>214</v>
      </c>
      <c r="E1396" s="57" t="s">
        <v>843</v>
      </c>
      <c r="F1396" s="28">
        <v>320</v>
      </c>
      <c r="G1396" s="29">
        <f>+H1396+I1396</f>
        <v>12461.563</v>
      </c>
      <c r="H1396" s="29"/>
      <c r="I1396" s="29">
        <v>12461.563</v>
      </c>
      <c r="J1396" s="29">
        <f>+K1396+L1396</f>
        <v>12461.563</v>
      </c>
      <c r="K1396" s="29"/>
      <c r="L1396" s="29">
        <v>12461.563</v>
      </c>
      <c r="M1396" s="29">
        <f>+N1396+O1396</f>
        <v>12461.563</v>
      </c>
      <c r="N1396" s="39"/>
      <c r="O1396" s="29">
        <v>12461.563</v>
      </c>
    </row>
    <row r="1397" spans="1:15" x14ac:dyDescent="0.2">
      <c r="A1397" s="30" t="s">
        <v>768</v>
      </c>
      <c r="B1397" s="10">
        <v>700</v>
      </c>
      <c r="C1397" s="33" t="s">
        <v>85</v>
      </c>
      <c r="D1397" s="33" t="s">
        <v>214</v>
      </c>
      <c r="E1397" s="58" t="s">
        <v>844</v>
      </c>
      <c r="F1397" s="36"/>
      <c r="G1397" s="18">
        <f>+G1398</f>
        <v>5488.1473400000004</v>
      </c>
      <c r="H1397" s="18">
        <f>+H1398</f>
        <v>5488.1473400000004</v>
      </c>
      <c r="I1397" s="18">
        <f>+I1398</f>
        <v>0</v>
      </c>
      <c r="J1397" s="18">
        <f t="shared" ref="J1397:O1397" si="879">+J1398</f>
        <v>5488.1473400000004</v>
      </c>
      <c r="K1397" s="18">
        <f t="shared" si="879"/>
        <v>5488.1473400000004</v>
      </c>
      <c r="L1397" s="18">
        <f>+L1398</f>
        <v>0</v>
      </c>
      <c r="M1397" s="18">
        <f t="shared" si="879"/>
        <v>5488.1473400000004</v>
      </c>
      <c r="N1397" s="25">
        <f t="shared" si="879"/>
        <v>5488.1473400000004</v>
      </c>
      <c r="O1397" s="25">
        <f t="shared" si="879"/>
        <v>0</v>
      </c>
    </row>
    <row r="1398" spans="1:15" ht="13.6" x14ac:dyDescent="0.25">
      <c r="A1398" s="26" t="s">
        <v>114</v>
      </c>
      <c r="B1398" s="10">
        <v>700</v>
      </c>
      <c r="C1398" s="33" t="s">
        <v>85</v>
      </c>
      <c r="D1398" s="33" t="s">
        <v>214</v>
      </c>
      <c r="E1398" s="57" t="s">
        <v>844</v>
      </c>
      <c r="F1398" s="28">
        <v>300</v>
      </c>
      <c r="G1398" s="29">
        <f t="shared" si="873"/>
        <v>5488.1473400000004</v>
      </c>
      <c r="H1398" s="29">
        <f t="shared" si="873"/>
        <v>5488.1473400000004</v>
      </c>
      <c r="I1398" s="29">
        <f t="shared" si="873"/>
        <v>0</v>
      </c>
      <c r="J1398" s="29">
        <f t="shared" si="873"/>
        <v>5488.1473400000004</v>
      </c>
      <c r="K1398" s="29">
        <f t="shared" si="873"/>
        <v>5488.1473400000004</v>
      </c>
      <c r="L1398" s="29">
        <f t="shared" si="873"/>
        <v>0</v>
      </c>
      <c r="M1398" s="29">
        <f t="shared" si="873"/>
        <v>5488.1473400000004</v>
      </c>
      <c r="N1398" s="39">
        <f t="shared" si="873"/>
        <v>5488.1473400000004</v>
      </c>
      <c r="O1398" s="39">
        <f t="shared" si="873"/>
        <v>0</v>
      </c>
    </row>
    <row r="1399" spans="1:15" ht="13.6" x14ac:dyDescent="0.25">
      <c r="A1399" s="60" t="s">
        <v>153</v>
      </c>
      <c r="B1399" s="10">
        <v>700</v>
      </c>
      <c r="C1399" s="33" t="s">
        <v>85</v>
      </c>
      <c r="D1399" s="33" t="s">
        <v>214</v>
      </c>
      <c r="E1399" s="57" t="s">
        <v>844</v>
      </c>
      <c r="F1399" s="28">
        <v>320</v>
      </c>
      <c r="G1399" s="29">
        <f>+H1399+I1399</f>
        <v>5488.1473400000004</v>
      </c>
      <c r="H1399" s="29">
        <f>332.64953+2778+1724+653.49781</f>
        <v>5488.1473400000004</v>
      </c>
      <c r="I1399" s="29">
        <v>0</v>
      </c>
      <c r="J1399" s="29">
        <f>+K1399+L1399</f>
        <v>5488.1473400000004</v>
      </c>
      <c r="K1399" s="29">
        <f>332.64953+2778+1724+653.49781</f>
        <v>5488.1473400000004</v>
      </c>
      <c r="L1399" s="29">
        <v>0</v>
      </c>
      <c r="M1399" s="29">
        <f>+N1399+O1399</f>
        <v>5488.1473400000004</v>
      </c>
      <c r="N1399" s="29">
        <f>332.64953+2778+1724+653.49781</f>
        <v>5488.1473400000004</v>
      </c>
      <c r="O1399" s="39"/>
    </row>
    <row r="1400" spans="1:15" ht="25.85" x14ac:dyDescent="0.2">
      <c r="A1400" s="68" t="s">
        <v>845</v>
      </c>
      <c r="B1400" s="10">
        <v>700</v>
      </c>
      <c r="C1400" s="33" t="s">
        <v>85</v>
      </c>
      <c r="D1400" s="33" t="s">
        <v>214</v>
      </c>
      <c r="E1400" s="58" t="s">
        <v>846</v>
      </c>
      <c r="F1400" s="31"/>
      <c r="G1400" s="18">
        <f>+G1401</f>
        <v>1416</v>
      </c>
      <c r="H1400" s="18">
        <f t="shared" ref="H1400:O1400" si="880">+H1401</f>
        <v>1416</v>
      </c>
      <c r="I1400" s="18">
        <f t="shared" si="880"/>
        <v>0</v>
      </c>
      <c r="J1400" s="18">
        <f t="shared" si="880"/>
        <v>1416</v>
      </c>
      <c r="K1400" s="18">
        <f t="shared" si="880"/>
        <v>1416</v>
      </c>
      <c r="L1400" s="18">
        <f t="shared" si="880"/>
        <v>0</v>
      </c>
      <c r="M1400" s="18">
        <f t="shared" si="880"/>
        <v>1416</v>
      </c>
      <c r="N1400" s="18">
        <f t="shared" si="880"/>
        <v>1416</v>
      </c>
      <c r="O1400" s="18">
        <f t="shared" si="880"/>
        <v>0</v>
      </c>
    </row>
    <row r="1401" spans="1:15" ht="25.85" x14ac:dyDescent="0.2">
      <c r="A1401" s="68" t="s">
        <v>847</v>
      </c>
      <c r="B1401" s="10">
        <v>700</v>
      </c>
      <c r="C1401" s="33" t="s">
        <v>85</v>
      </c>
      <c r="D1401" s="33" t="s">
        <v>214</v>
      </c>
      <c r="E1401" s="58" t="s">
        <v>848</v>
      </c>
      <c r="F1401" s="31"/>
      <c r="G1401" s="18">
        <f t="shared" si="873"/>
        <v>1416</v>
      </c>
      <c r="H1401" s="18">
        <f t="shared" si="873"/>
        <v>1416</v>
      </c>
      <c r="I1401" s="18">
        <f t="shared" si="873"/>
        <v>0</v>
      </c>
      <c r="J1401" s="18">
        <f t="shared" si="873"/>
        <v>1416</v>
      </c>
      <c r="K1401" s="18">
        <f t="shared" si="873"/>
        <v>1416</v>
      </c>
      <c r="L1401" s="18">
        <f t="shared" si="873"/>
        <v>0</v>
      </c>
      <c r="M1401" s="18">
        <f t="shared" si="873"/>
        <v>1416</v>
      </c>
      <c r="N1401" s="9">
        <f t="shared" si="873"/>
        <v>1416</v>
      </c>
      <c r="O1401" s="9">
        <f t="shared" si="873"/>
        <v>0</v>
      </c>
    </row>
    <row r="1402" spans="1:15" ht="13.6" x14ac:dyDescent="0.25">
      <c r="A1402" s="110" t="s">
        <v>114</v>
      </c>
      <c r="B1402" s="10">
        <v>700</v>
      </c>
      <c r="C1402" s="33" t="s">
        <v>85</v>
      </c>
      <c r="D1402" s="33" t="s">
        <v>214</v>
      </c>
      <c r="E1402" s="57" t="s">
        <v>848</v>
      </c>
      <c r="F1402" s="28">
        <v>300</v>
      </c>
      <c r="G1402" s="29">
        <f t="shared" si="873"/>
        <v>1416</v>
      </c>
      <c r="H1402" s="29">
        <f t="shared" si="873"/>
        <v>1416</v>
      </c>
      <c r="I1402" s="29">
        <f t="shared" si="873"/>
        <v>0</v>
      </c>
      <c r="J1402" s="29">
        <f t="shared" si="873"/>
        <v>1416</v>
      </c>
      <c r="K1402" s="29">
        <f t="shared" si="873"/>
        <v>1416</v>
      </c>
      <c r="L1402" s="29">
        <f t="shared" si="873"/>
        <v>0</v>
      </c>
      <c r="M1402" s="29">
        <f t="shared" si="873"/>
        <v>1416</v>
      </c>
      <c r="N1402" s="11">
        <f t="shared" si="873"/>
        <v>1416</v>
      </c>
      <c r="O1402" s="11">
        <f t="shared" si="873"/>
        <v>0</v>
      </c>
    </row>
    <row r="1403" spans="1:15" ht="13.6" x14ac:dyDescent="0.25">
      <c r="A1403" s="110" t="s">
        <v>120</v>
      </c>
      <c r="B1403" s="10">
        <v>700</v>
      </c>
      <c r="C1403" s="33" t="s">
        <v>85</v>
      </c>
      <c r="D1403" s="33" t="s">
        <v>214</v>
      </c>
      <c r="E1403" s="57" t="s">
        <v>848</v>
      </c>
      <c r="F1403" s="28">
        <v>350</v>
      </c>
      <c r="G1403" s="29">
        <f>+H1403+I1403</f>
        <v>1416</v>
      </c>
      <c r="H1403" s="29">
        <v>1416</v>
      </c>
      <c r="I1403" s="29">
        <f>200-200</f>
        <v>0</v>
      </c>
      <c r="J1403" s="29">
        <f>+K1403+L1403</f>
        <v>1416</v>
      </c>
      <c r="K1403" s="29">
        <v>1416</v>
      </c>
      <c r="L1403" s="29">
        <f>200-200</f>
        <v>0</v>
      </c>
      <c r="M1403" s="29">
        <f>+N1403+O1403</f>
        <v>1416</v>
      </c>
      <c r="N1403" s="11">
        <v>1416</v>
      </c>
      <c r="O1403" s="11">
        <f>200-200</f>
        <v>0</v>
      </c>
    </row>
    <row r="1404" spans="1:15" x14ac:dyDescent="0.2">
      <c r="A1404" s="68" t="s">
        <v>712</v>
      </c>
      <c r="B1404" s="10">
        <v>700</v>
      </c>
      <c r="C1404" s="33" t="s">
        <v>85</v>
      </c>
      <c r="D1404" s="33" t="s">
        <v>214</v>
      </c>
      <c r="E1404" s="58" t="s">
        <v>713</v>
      </c>
      <c r="F1404" s="31"/>
      <c r="G1404" s="18">
        <f t="shared" ref="G1404:O1407" si="881">+G1405</f>
        <v>600</v>
      </c>
      <c r="H1404" s="18">
        <f t="shared" ref="H1404:O1404" si="882">+H1405</f>
        <v>600</v>
      </c>
      <c r="I1404" s="18">
        <f t="shared" si="882"/>
        <v>0</v>
      </c>
      <c r="J1404" s="18">
        <f t="shared" si="882"/>
        <v>600</v>
      </c>
      <c r="K1404" s="18">
        <f t="shared" si="882"/>
        <v>600</v>
      </c>
      <c r="L1404" s="18">
        <f t="shared" si="882"/>
        <v>0</v>
      </c>
      <c r="M1404" s="18">
        <f t="shared" si="882"/>
        <v>600</v>
      </c>
      <c r="N1404" s="18">
        <f t="shared" si="882"/>
        <v>600</v>
      </c>
      <c r="O1404" s="18">
        <f t="shared" si="882"/>
        <v>0</v>
      </c>
    </row>
    <row r="1405" spans="1:15" ht="23.1" x14ac:dyDescent="0.2">
      <c r="A1405" s="111" t="s">
        <v>849</v>
      </c>
      <c r="B1405" s="10">
        <v>700</v>
      </c>
      <c r="C1405" s="33" t="s">
        <v>85</v>
      </c>
      <c r="D1405" s="33" t="s">
        <v>214</v>
      </c>
      <c r="E1405" s="58" t="s">
        <v>817</v>
      </c>
      <c r="F1405" s="31"/>
      <c r="G1405" s="18">
        <f t="shared" si="881"/>
        <v>600</v>
      </c>
      <c r="H1405" s="18">
        <f t="shared" si="881"/>
        <v>600</v>
      </c>
      <c r="I1405" s="18">
        <f t="shared" si="881"/>
        <v>0</v>
      </c>
      <c r="J1405" s="18">
        <f t="shared" si="881"/>
        <v>600</v>
      </c>
      <c r="K1405" s="18">
        <f t="shared" si="881"/>
        <v>600</v>
      </c>
      <c r="L1405" s="18">
        <f t="shared" si="881"/>
        <v>0</v>
      </c>
      <c r="M1405" s="18">
        <f t="shared" si="881"/>
        <v>600</v>
      </c>
      <c r="N1405" s="9">
        <f t="shared" si="881"/>
        <v>600</v>
      </c>
      <c r="O1405" s="9">
        <f t="shared" si="881"/>
        <v>0</v>
      </c>
    </row>
    <row r="1406" spans="1:15" x14ac:dyDescent="0.2">
      <c r="A1406" s="111" t="s">
        <v>850</v>
      </c>
      <c r="B1406" s="10">
        <v>700</v>
      </c>
      <c r="C1406" s="33" t="s">
        <v>85</v>
      </c>
      <c r="D1406" s="33" t="s">
        <v>214</v>
      </c>
      <c r="E1406" s="58" t="s">
        <v>819</v>
      </c>
      <c r="F1406" s="31"/>
      <c r="G1406" s="18">
        <f t="shared" si="881"/>
        <v>600</v>
      </c>
      <c r="H1406" s="18">
        <f t="shared" si="881"/>
        <v>600</v>
      </c>
      <c r="I1406" s="18">
        <f t="shared" si="881"/>
        <v>0</v>
      </c>
      <c r="J1406" s="18">
        <f t="shared" ref="J1406:J1407" si="883">+J1407</f>
        <v>600</v>
      </c>
      <c r="K1406" s="18">
        <f t="shared" si="881"/>
        <v>600</v>
      </c>
      <c r="L1406" s="18">
        <f t="shared" si="881"/>
        <v>0</v>
      </c>
      <c r="M1406" s="18">
        <f t="shared" ref="M1406:M1407" si="884">+M1407</f>
        <v>600</v>
      </c>
      <c r="N1406" s="25">
        <f t="shared" si="881"/>
        <v>600</v>
      </c>
      <c r="O1406" s="25">
        <f t="shared" si="881"/>
        <v>0</v>
      </c>
    </row>
    <row r="1407" spans="1:15" ht="13.6" x14ac:dyDescent="0.25">
      <c r="A1407" s="110" t="s">
        <v>139</v>
      </c>
      <c r="B1407" s="27">
        <v>700</v>
      </c>
      <c r="C1407" s="37" t="s">
        <v>85</v>
      </c>
      <c r="D1407" s="37" t="s">
        <v>214</v>
      </c>
      <c r="E1407" s="57" t="s">
        <v>819</v>
      </c>
      <c r="F1407" s="28">
        <v>600</v>
      </c>
      <c r="G1407" s="29">
        <f t="shared" si="881"/>
        <v>600</v>
      </c>
      <c r="H1407" s="29">
        <f>+H1408</f>
        <v>600</v>
      </c>
      <c r="I1407" s="29">
        <f>+I1408</f>
        <v>0</v>
      </c>
      <c r="J1407" s="29">
        <f t="shared" si="883"/>
        <v>600</v>
      </c>
      <c r="K1407" s="29">
        <f>+K1408</f>
        <v>600</v>
      </c>
      <c r="L1407" s="29">
        <f>+L1408</f>
        <v>0</v>
      </c>
      <c r="M1407" s="29">
        <f t="shared" si="884"/>
        <v>600</v>
      </c>
      <c r="N1407" s="11">
        <f>+N1408</f>
        <v>600</v>
      </c>
      <c r="O1407" s="11">
        <f>+O1408</f>
        <v>0</v>
      </c>
    </row>
    <row r="1408" spans="1:15" ht="13.6" x14ac:dyDescent="0.25">
      <c r="A1408" s="110" t="s">
        <v>554</v>
      </c>
      <c r="B1408" s="27">
        <v>700</v>
      </c>
      <c r="C1408" s="37" t="s">
        <v>85</v>
      </c>
      <c r="D1408" s="37" t="s">
        <v>214</v>
      </c>
      <c r="E1408" s="57" t="s">
        <v>819</v>
      </c>
      <c r="F1408" s="28">
        <v>610</v>
      </c>
      <c r="G1408" s="29">
        <f>+H1408+I1408</f>
        <v>600</v>
      </c>
      <c r="H1408" s="29">
        <v>600</v>
      </c>
      <c r="I1408" s="29"/>
      <c r="J1408" s="29">
        <f>+K1408+L1408</f>
        <v>600</v>
      </c>
      <c r="K1408" s="29">
        <v>600</v>
      </c>
      <c r="L1408" s="29"/>
      <c r="M1408" s="29">
        <f>+N1408+O1408</f>
        <v>600</v>
      </c>
      <c r="N1408" s="11">
        <v>600</v>
      </c>
      <c r="O1408" s="11"/>
    </row>
    <row r="1409" spans="1:15" x14ac:dyDescent="0.2">
      <c r="A1409" s="22" t="s">
        <v>24</v>
      </c>
      <c r="B1409" s="10">
        <v>700</v>
      </c>
      <c r="C1409" s="33" t="s">
        <v>85</v>
      </c>
      <c r="D1409" s="33" t="s">
        <v>214</v>
      </c>
      <c r="E1409" s="42" t="s">
        <v>25</v>
      </c>
      <c r="F1409" s="31"/>
      <c r="G1409" s="18">
        <f>+G1410</f>
        <v>36799.055</v>
      </c>
      <c r="H1409" s="18">
        <f t="shared" ref="H1409:O1409" si="885">+H1410</f>
        <v>36799.055</v>
      </c>
      <c r="I1409" s="18">
        <f t="shared" si="885"/>
        <v>0</v>
      </c>
      <c r="J1409" s="18">
        <f t="shared" si="885"/>
        <v>22082.5</v>
      </c>
      <c r="K1409" s="18">
        <f t="shared" si="885"/>
        <v>22082.5</v>
      </c>
      <c r="L1409" s="18">
        <f t="shared" si="885"/>
        <v>0</v>
      </c>
      <c r="M1409" s="18">
        <f t="shared" si="885"/>
        <v>23230.1</v>
      </c>
      <c r="N1409" s="18">
        <f t="shared" si="885"/>
        <v>23230.1</v>
      </c>
      <c r="O1409" s="18">
        <f t="shared" si="885"/>
        <v>0</v>
      </c>
    </row>
    <row r="1410" spans="1:15" ht="15.65" x14ac:dyDescent="0.2">
      <c r="A1410" s="32" t="s">
        <v>851</v>
      </c>
      <c r="B1410" s="10">
        <v>700</v>
      </c>
      <c r="C1410" s="33" t="s">
        <v>85</v>
      </c>
      <c r="D1410" s="33" t="s">
        <v>214</v>
      </c>
      <c r="E1410" s="42" t="s">
        <v>852</v>
      </c>
      <c r="F1410" s="91"/>
      <c r="G1410" s="18">
        <f>+G1411+G1413+G1415</f>
        <v>36799.055</v>
      </c>
      <c r="H1410" s="18">
        <f t="shared" ref="H1410:O1410" si="886">+H1411+H1413+H1415</f>
        <v>36799.055</v>
      </c>
      <c r="I1410" s="18">
        <f t="shared" si="886"/>
        <v>0</v>
      </c>
      <c r="J1410" s="18">
        <f t="shared" si="886"/>
        <v>22082.5</v>
      </c>
      <c r="K1410" s="18">
        <f t="shared" si="886"/>
        <v>22082.5</v>
      </c>
      <c r="L1410" s="18">
        <f t="shared" si="886"/>
        <v>0</v>
      </c>
      <c r="M1410" s="18">
        <f t="shared" si="886"/>
        <v>23230.1</v>
      </c>
      <c r="N1410" s="18">
        <f t="shared" si="886"/>
        <v>23230.1</v>
      </c>
      <c r="O1410" s="18">
        <f t="shared" si="886"/>
        <v>0</v>
      </c>
    </row>
    <row r="1411" spans="1:15" ht="40.75" x14ac:dyDescent="0.25">
      <c r="A1411" s="40" t="s">
        <v>28</v>
      </c>
      <c r="B1411" s="27">
        <v>700</v>
      </c>
      <c r="C1411" s="37" t="s">
        <v>85</v>
      </c>
      <c r="D1411" s="37" t="s">
        <v>214</v>
      </c>
      <c r="E1411" s="45" t="s">
        <v>852</v>
      </c>
      <c r="F1411" s="46" t="s">
        <v>49</v>
      </c>
      <c r="G1411" s="29">
        <f t="shared" ref="G1411:O1411" si="887">+G1412</f>
        <v>33845.955000000002</v>
      </c>
      <c r="H1411" s="29">
        <f t="shared" si="887"/>
        <v>33845.955000000002</v>
      </c>
      <c r="I1411" s="29">
        <f t="shared" si="887"/>
        <v>0</v>
      </c>
      <c r="J1411" s="29">
        <f t="shared" si="887"/>
        <v>20280</v>
      </c>
      <c r="K1411" s="29">
        <f t="shared" si="887"/>
        <v>20280</v>
      </c>
      <c r="L1411" s="29">
        <f t="shared" si="887"/>
        <v>0</v>
      </c>
      <c r="M1411" s="29">
        <f t="shared" si="887"/>
        <v>21427.599999999999</v>
      </c>
      <c r="N1411" s="39">
        <f t="shared" si="887"/>
        <v>21427.599999999999</v>
      </c>
      <c r="O1411" s="39">
        <f t="shared" si="887"/>
        <v>0</v>
      </c>
    </row>
    <row r="1412" spans="1:15" ht="13.6" x14ac:dyDescent="0.25">
      <c r="A1412" s="26" t="s">
        <v>151</v>
      </c>
      <c r="B1412" s="27">
        <v>700</v>
      </c>
      <c r="C1412" s="37" t="s">
        <v>85</v>
      </c>
      <c r="D1412" s="37" t="s">
        <v>214</v>
      </c>
      <c r="E1412" s="45" t="s">
        <v>852</v>
      </c>
      <c r="F1412" s="46" t="s">
        <v>152</v>
      </c>
      <c r="G1412" s="29">
        <f>+H1412+I1412</f>
        <v>33845.955000000002</v>
      </c>
      <c r="H1412" s="29">
        <v>33845.955000000002</v>
      </c>
      <c r="I1412" s="29"/>
      <c r="J1412" s="29">
        <f>+K1412+L1412</f>
        <v>20280</v>
      </c>
      <c r="K1412" s="29">
        <v>20280</v>
      </c>
      <c r="L1412" s="29"/>
      <c r="M1412" s="29">
        <f>+N1412+O1412</f>
        <v>21427.599999999999</v>
      </c>
      <c r="N1412" s="39">
        <f>23230.1-1802.5</f>
        <v>21427.599999999999</v>
      </c>
      <c r="O1412" s="39"/>
    </row>
    <row r="1413" spans="1:15" ht="13.6" x14ac:dyDescent="0.25">
      <c r="A1413" s="40" t="s">
        <v>39</v>
      </c>
      <c r="B1413" s="27">
        <v>700</v>
      </c>
      <c r="C1413" s="37" t="s">
        <v>85</v>
      </c>
      <c r="D1413" s="37" t="s">
        <v>214</v>
      </c>
      <c r="E1413" s="45" t="s">
        <v>852</v>
      </c>
      <c r="F1413" s="112" t="s">
        <v>78</v>
      </c>
      <c r="G1413" s="29">
        <f t="shared" ref="G1413:O1415" si="888">+G1414</f>
        <v>2876.5</v>
      </c>
      <c r="H1413" s="29">
        <f t="shared" si="888"/>
        <v>2876.5</v>
      </c>
      <c r="I1413" s="29">
        <f t="shared" si="888"/>
        <v>0</v>
      </c>
      <c r="J1413" s="29">
        <f t="shared" si="888"/>
        <v>1725.9</v>
      </c>
      <c r="K1413" s="29">
        <f t="shared" si="888"/>
        <v>1725.9</v>
      </c>
      <c r="L1413" s="29">
        <f t="shared" si="888"/>
        <v>0</v>
      </c>
      <c r="M1413" s="29">
        <f t="shared" si="888"/>
        <v>1725.9</v>
      </c>
      <c r="N1413" s="39">
        <f t="shared" si="888"/>
        <v>1725.9</v>
      </c>
      <c r="O1413" s="39">
        <f t="shared" si="888"/>
        <v>0</v>
      </c>
    </row>
    <row r="1414" spans="1:15" ht="13.6" x14ac:dyDescent="0.25">
      <c r="A1414" s="40" t="s">
        <v>40</v>
      </c>
      <c r="B1414" s="27">
        <v>700</v>
      </c>
      <c r="C1414" s="37" t="s">
        <v>85</v>
      </c>
      <c r="D1414" s="37" t="s">
        <v>214</v>
      </c>
      <c r="E1414" s="45" t="s">
        <v>852</v>
      </c>
      <c r="F1414" s="112" t="s">
        <v>79</v>
      </c>
      <c r="G1414" s="29">
        <f>+H1414+I1414</f>
        <v>2876.5</v>
      </c>
      <c r="H1414" s="29">
        <v>2876.5</v>
      </c>
      <c r="I1414" s="29"/>
      <c r="J1414" s="29">
        <f>+K1414+L1414</f>
        <v>1725.9</v>
      </c>
      <c r="K1414" s="29">
        <v>1725.9</v>
      </c>
      <c r="L1414" s="29"/>
      <c r="M1414" s="29">
        <f>+N1414+O1414</f>
        <v>1725.9</v>
      </c>
      <c r="N1414" s="39">
        <v>1725.9</v>
      </c>
      <c r="O1414" s="39"/>
    </row>
    <row r="1415" spans="1:15" ht="13.6" x14ac:dyDescent="0.25">
      <c r="A1415" s="41" t="s">
        <v>41</v>
      </c>
      <c r="B1415" s="27">
        <v>700</v>
      </c>
      <c r="C1415" s="37" t="s">
        <v>85</v>
      </c>
      <c r="D1415" s="37" t="s">
        <v>214</v>
      </c>
      <c r="E1415" s="45" t="s">
        <v>852</v>
      </c>
      <c r="F1415" s="112" t="s">
        <v>251</v>
      </c>
      <c r="G1415" s="29">
        <f t="shared" si="888"/>
        <v>76.599999999999994</v>
      </c>
      <c r="H1415" s="29">
        <f t="shared" si="888"/>
        <v>76.599999999999994</v>
      </c>
      <c r="I1415" s="29">
        <f t="shared" si="888"/>
        <v>0</v>
      </c>
      <c r="J1415" s="29">
        <f t="shared" si="888"/>
        <v>76.599999999999994</v>
      </c>
      <c r="K1415" s="29">
        <f t="shared" si="888"/>
        <v>76.599999999999994</v>
      </c>
      <c r="L1415" s="29">
        <f t="shared" si="888"/>
        <v>0</v>
      </c>
      <c r="M1415" s="29">
        <f t="shared" si="888"/>
        <v>76.599999999999994</v>
      </c>
      <c r="N1415" s="39">
        <f t="shared" si="888"/>
        <v>76.599999999999994</v>
      </c>
      <c r="O1415" s="39">
        <f t="shared" si="888"/>
        <v>0</v>
      </c>
    </row>
    <row r="1416" spans="1:15" ht="13.6" x14ac:dyDescent="0.25">
      <c r="A1416" s="26" t="s">
        <v>42</v>
      </c>
      <c r="B1416" s="27">
        <v>700</v>
      </c>
      <c r="C1416" s="37" t="s">
        <v>85</v>
      </c>
      <c r="D1416" s="37" t="s">
        <v>214</v>
      </c>
      <c r="E1416" s="45" t="s">
        <v>852</v>
      </c>
      <c r="F1416" s="112" t="s">
        <v>357</v>
      </c>
      <c r="G1416" s="29">
        <f>+H1416+I1416</f>
        <v>76.599999999999994</v>
      </c>
      <c r="H1416" s="29">
        <f>46.6+30</f>
        <v>76.599999999999994</v>
      </c>
      <c r="I1416" s="29"/>
      <c r="J1416" s="29">
        <f>+K1416+L1416</f>
        <v>76.599999999999994</v>
      </c>
      <c r="K1416" s="29">
        <v>76.599999999999994</v>
      </c>
      <c r="L1416" s="29"/>
      <c r="M1416" s="29">
        <f>+N1416+O1416</f>
        <v>76.599999999999994</v>
      </c>
      <c r="N1416" s="39">
        <v>76.599999999999994</v>
      </c>
      <c r="O1416" s="39"/>
    </row>
    <row r="1417" spans="1:15" ht="13.6" x14ac:dyDescent="0.25">
      <c r="A1417" s="14" t="s">
        <v>853</v>
      </c>
      <c r="B1417" s="10">
        <v>700</v>
      </c>
      <c r="C1417" s="33" t="s">
        <v>242</v>
      </c>
      <c r="D1417" s="33" t="s">
        <v>21</v>
      </c>
      <c r="E1417" s="58"/>
      <c r="F1417" s="84"/>
      <c r="G1417" s="18">
        <f t="shared" ref="G1417:O1417" si="889">+G1418</f>
        <v>165585.96612</v>
      </c>
      <c r="H1417" s="18">
        <f t="shared" si="889"/>
        <v>154940.66612000001</v>
      </c>
      <c r="I1417" s="18">
        <f t="shared" si="889"/>
        <v>10645.3</v>
      </c>
      <c r="J1417" s="18">
        <f t="shared" si="889"/>
        <v>80497.194860000003</v>
      </c>
      <c r="K1417" s="18">
        <f t="shared" si="889"/>
        <v>77567.89486</v>
      </c>
      <c r="L1417" s="18">
        <f t="shared" si="889"/>
        <v>2929.2999999999997</v>
      </c>
      <c r="M1417" s="18">
        <f t="shared" si="889"/>
        <v>84485.553790000005</v>
      </c>
      <c r="N1417" s="25">
        <f t="shared" si="889"/>
        <v>81595.253790000002</v>
      </c>
      <c r="O1417" s="25">
        <f t="shared" si="889"/>
        <v>2890.3</v>
      </c>
    </row>
    <row r="1418" spans="1:15" x14ac:dyDescent="0.2">
      <c r="A1418" s="35" t="s">
        <v>854</v>
      </c>
      <c r="B1418" s="10">
        <v>700</v>
      </c>
      <c r="C1418" s="33" t="s">
        <v>242</v>
      </c>
      <c r="D1418" s="33" t="s">
        <v>35</v>
      </c>
      <c r="E1418" s="93"/>
      <c r="F1418" s="24"/>
      <c r="G1418" s="18">
        <f t="shared" ref="G1418:O1418" si="890">+G1419+G1484</f>
        <v>165585.96612</v>
      </c>
      <c r="H1418" s="18">
        <f t="shared" si="890"/>
        <v>154940.66612000001</v>
      </c>
      <c r="I1418" s="18">
        <f t="shared" si="890"/>
        <v>10645.3</v>
      </c>
      <c r="J1418" s="18">
        <f t="shared" si="890"/>
        <v>80497.194860000003</v>
      </c>
      <c r="K1418" s="18">
        <f t="shared" si="890"/>
        <v>77567.89486</v>
      </c>
      <c r="L1418" s="18">
        <f t="shared" si="890"/>
        <v>2929.2999999999997</v>
      </c>
      <c r="M1418" s="18">
        <f t="shared" si="890"/>
        <v>84485.553790000005</v>
      </c>
      <c r="N1418" s="25">
        <f t="shared" si="890"/>
        <v>81595.253790000002</v>
      </c>
      <c r="O1418" s="25">
        <f t="shared" si="890"/>
        <v>2890.3</v>
      </c>
    </row>
    <row r="1419" spans="1:15" ht="13.6" x14ac:dyDescent="0.25">
      <c r="A1419" s="22" t="s">
        <v>855</v>
      </c>
      <c r="B1419" s="10">
        <v>700</v>
      </c>
      <c r="C1419" s="33" t="s">
        <v>242</v>
      </c>
      <c r="D1419" s="33" t="s">
        <v>35</v>
      </c>
      <c r="E1419" s="58" t="s">
        <v>590</v>
      </c>
      <c r="F1419" s="84"/>
      <c r="G1419" s="18">
        <f>+G1428+G1449+G1456+G1462+G1466+G1439+G1476</f>
        <v>140757.06612</v>
      </c>
      <c r="H1419" s="18">
        <f>+H1428+H1449+H1456+H1462+H1466+H1439+H1476</f>
        <v>130111.76612000001</v>
      </c>
      <c r="I1419" s="18">
        <f>+I1428+I1449+I1456+I1462+I1466+I1439+I1476</f>
        <v>10645.3</v>
      </c>
      <c r="J1419" s="18">
        <f t="shared" ref="J1419:O1419" si="891">+J1428+J1449+J1456+J1462+J1466+J1439+J1476</f>
        <v>0</v>
      </c>
      <c r="K1419" s="18">
        <f t="shared" si="891"/>
        <v>0</v>
      </c>
      <c r="L1419" s="18">
        <f t="shared" si="891"/>
        <v>0</v>
      </c>
      <c r="M1419" s="18">
        <f t="shared" si="891"/>
        <v>0</v>
      </c>
      <c r="N1419" s="18">
        <f t="shared" si="891"/>
        <v>0</v>
      </c>
      <c r="O1419" s="18">
        <f t="shared" si="891"/>
        <v>0</v>
      </c>
    </row>
    <row r="1420" spans="1:15" ht="38.75" hidden="1" x14ac:dyDescent="0.25">
      <c r="A1420" s="30" t="s">
        <v>856</v>
      </c>
      <c r="B1420" s="10">
        <v>700</v>
      </c>
      <c r="C1420" s="37" t="s">
        <v>242</v>
      </c>
      <c r="D1420" s="37" t="s">
        <v>35</v>
      </c>
      <c r="E1420" s="58" t="s">
        <v>857</v>
      </c>
      <c r="F1420" s="84"/>
      <c r="G1420" s="29">
        <f t="shared" ref="G1420:I1420" si="892">+G1421+G1423</f>
        <v>0</v>
      </c>
      <c r="H1420" s="29">
        <f t="shared" si="892"/>
        <v>0</v>
      </c>
      <c r="I1420" s="29">
        <f t="shared" si="892"/>
        <v>0</v>
      </c>
      <c r="J1420" s="29">
        <f t="shared" ref="J1420:O1420" si="893">+J1421+J1423</f>
        <v>0</v>
      </c>
      <c r="K1420" s="29">
        <f t="shared" si="893"/>
        <v>0</v>
      </c>
      <c r="L1420" s="29">
        <f t="shared" si="893"/>
        <v>0</v>
      </c>
      <c r="M1420" s="29">
        <f t="shared" si="893"/>
        <v>0</v>
      </c>
      <c r="N1420" s="11">
        <f t="shared" si="893"/>
        <v>0</v>
      </c>
      <c r="O1420" s="11">
        <f t="shared" si="893"/>
        <v>0</v>
      </c>
    </row>
    <row r="1421" spans="1:15" ht="13.6" hidden="1" x14ac:dyDescent="0.25">
      <c r="A1421" s="40" t="s">
        <v>39</v>
      </c>
      <c r="B1421" s="10">
        <v>700</v>
      </c>
      <c r="C1421" s="37" t="s">
        <v>242</v>
      </c>
      <c r="D1421" s="37" t="s">
        <v>35</v>
      </c>
      <c r="E1421" s="57" t="s">
        <v>857</v>
      </c>
      <c r="F1421" s="28">
        <v>200</v>
      </c>
      <c r="G1421" s="29">
        <f t="shared" ref="G1421:O1421" si="894">+G1422</f>
        <v>0</v>
      </c>
      <c r="H1421" s="29">
        <f t="shared" si="894"/>
        <v>0</v>
      </c>
      <c r="I1421" s="29">
        <f t="shared" si="894"/>
        <v>0</v>
      </c>
      <c r="J1421" s="29">
        <f t="shared" si="894"/>
        <v>0</v>
      </c>
      <c r="K1421" s="29">
        <f t="shared" si="894"/>
        <v>0</v>
      </c>
      <c r="L1421" s="29">
        <f t="shared" si="894"/>
        <v>0</v>
      </c>
      <c r="M1421" s="29">
        <f t="shared" si="894"/>
        <v>0</v>
      </c>
      <c r="N1421" s="11">
        <f t="shared" si="894"/>
        <v>0</v>
      </c>
      <c r="O1421" s="11">
        <f t="shared" si="894"/>
        <v>0</v>
      </c>
    </row>
    <row r="1422" spans="1:15" ht="13.6" hidden="1" x14ac:dyDescent="0.25">
      <c r="A1422" s="40" t="s">
        <v>40</v>
      </c>
      <c r="B1422" s="10">
        <v>700</v>
      </c>
      <c r="C1422" s="37" t="s">
        <v>242</v>
      </c>
      <c r="D1422" s="37" t="s">
        <v>35</v>
      </c>
      <c r="E1422" s="57" t="s">
        <v>857</v>
      </c>
      <c r="F1422" s="28">
        <v>240</v>
      </c>
      <c r="G1422" s="29">
        <f>+H1422+I1422</f>
        <v>0</v>
      </c>
      <c r="H1422" s="29"/>
      <c r="I1422" s="29"/>
      <c r="J1422" s="29">
        <f>+K1422+L1422</f>
        <v>0</v>
      </c>
      <c r="K1422" s="29"/>
      <c r="L1422" s="29"/>
      <c r="M1422" s="29">
        <f>+N1422+O1422</f>
        <v>0</v>
      </c>
      <c r="N1422" s="11"/>
      <c r="O1422" s="11"/>
    </row>
    <row r="1423" spans="1:15" ht="13.6" hidden="1" x14ac:dyDescent="0.25">
      <c r="A1423" s="26" t="s">
        <v>61</v>
      </c>
      <c r="B1423" s="10">
        <v>700</v>
      </c>
      <c r="C1423" s="37" t="s">
        <v>242</v>
      </c>
      <c r="D1423" s="37" t="s">
        <v>35</v>
      </c>
      <c r="E1423" s="57" t="s">
        <v>857</v>
      </c>
      <c r="F1423" s="49" t="s">
        <v>62</v>
      </c>
      <c r="G1423" s="29">
        <f t="shared" ref="G1423:O1423" si="895">+G1424</f>
        <v>0</v>
      </c>
      <c r="H1423" s="29">
        <f t="shared" si="895"/>
        <v>0</v>
      </c>
      <c r="I1423" s="29">
        <f t="shared" si="895"/>
        <v>0</v>
      </c>
      <c r="J1423" s="29">
        <f t="shared" si="895"/>
        <v>0</v>
      </c>
      <c r="K1423" s="29">
        <f t="shared" si="895"/>
        <v>0</v>
      </c>
      <c r="L1423" s="29">
        <f t="shared" si="895"/>
        <v>0</v>
      </c>
      <c r="M1423" s="29">
        <f t="shared" si="895"/>
        <v>0</v>
      </c>
      <c r="N1423" s="11">
        <f t="shared" si="895"/>
        <v>0</v>
      </c>
      <c r="O1423" s="11">
        <f t="shared" si="895"/>
        <v>0</v>
      </c>
    </row>
    <row r="1424" spans="1:15" ht="13.6" hidden="1" x14ac:dyDescent="0.25">
      <c r="A1424" s="40" t="s">
        <v>239</v>
      </c>
      <c r="B1424" s="10">
        <v>700</v>
      </c>
      <c r="C1424" s="37" t="s">
        <v>242</v>
      </c>
      <c r="D1424" s="37" t="s">
        <v>35</v>
      </c>
      <c r="E1424" s="57" t="s">
        <v>857</v>
      </c>
      <c r="F1424" s="49" t="s">
        <v>240</v>
      </c>
      <c r="G1424" s="29">
        <f>+H1424+I1424</f>
        <v>0</v>
      </c>
      <c r="H1424" s="29"/>
      <c r="I1424" s="29"/>
      <c r="J1424" s="29">
        <f>+K1424+L1424</f>
        <v>0</v>
      </c>
      <c r="K1424" s="29"/>
      <c r="L1424" s="29"/>
      <c r="M1424" s="29">
        <f>+N1424+O1424</f>
        <v>0</v>
      </c>
      <c r="N1424" s="11"/>
      <c r="O1424" s="11"/>
    </row>
    <row r="1425" spans="1:16" ht="30.25" hidden="1" customHeight="1" x14ac:dyDescent="0.25">
      <c r="A1425" s="22" t="s">
        <v>858</v>
      </c>
      <c r="B1425" s="10">
        <v>700</v>
      </c>
      <c r="C1425" s="33" t="s">
        <v>242</v>
      </c>
      <c r="D1425" s="33" t="s">
        <v>35</v>
      </c>
      <c r="E1425" s="58" t="s">
        <v>859</v>
      </c>
      <c r="F1425" s="50"/>
      <c r="G1425" s="18">
        <f t="shared" ref="G1425:O1426" si="896">+G1426</f>
        <v>0</v>
      </c>
      <c r="H1425" s="18">
        <f t="shared" si="896"/>
        <v>0</v>
      </c>
      <c r="I1425" s="29">
        <f t="shared" si="896"/>
        <v>0</v>
      </c>
      <c r="J1425" s="18">
        <f t="shared" si="896"/>
        <v>0</v>
      </c>
      <c r="K1425" s="18">
        <f t="shared" si="896"/>
        <v>0</v>
      </c>
      <c r="L1425" s="29">
        <f t="shared" si="896"/>
        <v>0</v>
      </c>
      <c r="M1425" s="18">
        <f t="shared" si="896"/>
        <v>0</v>
      </c>
      <c r="N1425" s="9">
        <f t="shared" si="896"/>
        <v>0</v>
      </c>
      <c r="O1425" s="11">
        <f t="shared" si="896"/>
        <v>0</v>
      </c>
    </row>
    <row r="1426" spans="1:16" ht="13.6" hidden="1" x14ac:dyDescent="0.25">
      <c r="A1426" s="40" t="s">
        <v>39</v>
      </c>
      <c r="B1426" s="10">
        <v>700</v>
      </c>
      <c r="C1426" s="37" t="s">
        <v>242</v>
      </c>
      <c r="D1426" s="37" t="s">
        <v>35</v>
      </c>
      <c r="E1426" s="57" t="s">
        <v>859</v>
      </c>
      <c r="F1426" s="46" t="s">
        <v>78</v>
      </c>
      <c r="G1426" s="29">
        <f t="shared" si="896"/>
        <v>0</v>
      </c>
      <c r="H1426" s="29">
        <f t="shared" si="896"/>
        <v>0</v>
      </c>
      <c r="I1426" s="29">
        <f t="shared" si="896"/>
        <v>0</v>
      </c>
      <c r="J1426" s="29">
        <f t="shared" si="896"/>
        <v>0</v>
      </c>
      <c r="K1426" s="29">
        <f t="shared" si="896"/>
        <v>0</v>
      </c>
      <c r="L1426" s="29">
        <f t="shared" si="896"/>
        <v>0</v>
      </c>
      <c r="M1426" s="29">
        <f t="shared" si="896"/>
        <v>0</v>
      </c>
      <c r="N1426" s="11">
        <f t="shared" si="896"/>
        <v>0</v>
      </c>
      <c r="O1426" s="11">
        <f t="shared" si="896"/>
        <v>0</v>
      </c>
    </row>
    <row r="1427" spans="1:16" ht="13.6" hidden="1" x14ac:dyDescent="0.25">
      <c r="A1427" s="40" t="s">
        <v>40</v>
      </c>
      <c r="B1427" s="10">
        <v>700</v>
      </c>
      <c r="C1427" s="37" t="s">
        <v>242</v>
      </c>
      <c r="D1427" s="37" t="s">
        <v>35</v>
      </c>
      <c r="E1427" s="57" t="s">
        <v>859</v>
      </c>
      <c r="F1427" s="46" t="s">
        <v>79</v>
      </c>
      <c r="G1427" s="29">
        <f>+H1427+I1427</f>
        <v>0</v>
      </c>
      <c r="H1427" s="29"/>
      <c r="I1427" s="29"/>
      <c r="J1427" s="29">
        <f>+K1427+L1427</f>
        <v>0</v>
      </c>
      <c r="K1427" s="29">
        <f>131.6-131.6</f>
        <v>0</v>
      </c>
      <c r="L1427" s="29"/>
      <c r="M1427" s="29">
        <f>+N1427+O1427</f>
        <v>0</v>
      </c>
      <c r="N1427" s="11">
        <f>131.6-131.6</f>
        <v>0</v>
      </c>
      <c r="O1427" s="11"/>
    </row>
    <row r="1428" spans="1:16" ht="27.7" customHeight="1" x14ac:dyDescent="0.2">
      <c r="A1428" s="22" t="s">
        <v>860</v>
      </c>
      <c r="B1428" s="10">
        <v>700</v>
      </c>
      <c r="C1428" s="33" t="s">
        <v>242</v>
      </c>
      <c r="D1428" s="33" t="s">
        <v>35</v>
      </c>
      <c r="E1428" s="58" t="s">
        <v>861</v>
      </c>
      <c r="F1428" s="50"/>
      <c r="G1428" s="18">
        <f t="shared" ref="G1428:I1428" si="897">+G1429+G1436</f>
        <v>93853.2</v>
      </c>
      <c r="H1428" s="18">
        <f t="shared" si="897"/>
        <v>93853.2</v>
      </c>
      <c r="I1428" s="18">
        <f t="shared" si="897"/>
        <v>0</v>
      </c>
      <c r="J1428" s="18">
        <f t="shared" ref="J1428:O1428" si="898">+J1429+J1436</f>
        <v>0</v>
      </c>
      <c r="K1428" s="18">
        <f t="shared" si="898"/>
        <v>0</v>
      </c>
      <c r="L1428" s="18">
        <f t="shared" si="898"/>
        <v>0</v>
      </c>
      <c r="M1428" s="18">
        <f t="shared" si="898"/>
        <v>0</v>
      </c>
      <c r="N1428" s="25">
        <f t="shared" si="898"/>
        <v>0</v>
      </c>
      <c r="O1428" s="25">
        <f t="shared" si="898"/>
        <v>0</v>
      </c>
    </row>
    <row r="1429" spans="1:16" ht="25.85" x14ac:dyDescent="0.2">
      <c r="A1429" s="22" t="s">
        <v>355</v>
      </c>
      <c r="B1429" s="10">
        <v>700</v>
      </c>
      <c r="C1429" s="33" t="s">
        <v>242</v>
      </c>
      <c r="D1429" s="33" t="s">
        <v>35</v>
      </c>
      <c r="E1429" s="9" t="s">
        <v>862</v>
      </c>
      <c r="F1429" s="31"/>
      <c r="G1429" s="18">
        <f t="shared" ref="G1429:I1429" si="899">+G1430+G1432+G1434</f>
        <v>93853.2</v>
      </c>
      <c r="H1429" s="18">
        <f t="shared" si="899"/>
        <v>93853.2</v>
      </c>
      <c r="I1429" s="18">
        <f t="shared" si="899"/>
        <v>0</v>
      </c>
      <c r="J1429" s="18">
        <f t="shared" ref="J1429:O1429" si="900">+J1430+J1432+J1434</f>
        <v>0</v>
      </c>
      <c r="K1429" s="18">
        <f t="shared" si="900"/>
        <v>0</v>
      </c>
      <c r="L1429" s="18">
        <f t="shared" si="900"/>
        <v>0</v>
      </c>
      <c r="M1429" s="18">
        <f t="shared" si="900"/>
        <v>0</v>
      </c>
      <c r="N1429" s="9">
        <f t="shared" si="900"/>
        <v>0</v>
      </c>
      <c r="O1429" s="9">
        <f t="shared" si="900"/>
        <v>0</v>
      </c>
    </row>
    <row r="1430" spans="1:16" ht="40.75" x14ac:dyDescent="0.25">
      <c r="A1430" s="40" t="s">
        <v>28</v>
      </c>
      <c r="B1430" s="27">
        <v>700</v>
      </c>
      <c r="C1430" s="37" t="s">
        <v>242</v>
      </c>
      <c r="D1430" s="37" t="s">
        <v>35</v>
      </c>
      <c r="E1430" s="11" t="s">
        <v>862</v>
      </c>
      <c r="F1430" s="49" t="s">
        <v>49</v>
      </c>
      <c r="G1430" s="29">
        <f t="shared" ref="G1430:O1430" si="901">+G1431</f>
        <v>84074.856360000005</v>
      </c>
      <c r="H1430" s="29">
        <f t="shared" si="901"/>
        <v>84074.856360000005</v>
      </c>
      <c r="I1430" s="29">
        <f t="shared" si="901"/>
        <v>0</v>
      </c>
      <c r="J1430" s="29">
        <f t="shared" si="901"/>
        <v>0</v>
      </c>
      <c r="K1430" s="29">
        <f t="shared" si="901"/>
        <v>0</v>
      </c>
      <c r="L1430" s="29">
        <f t="shared" si="901"/>
        <v>0</v>
      </c>
      <c r="M1430" s="29">
        <f t="shared" si="901"/>
        <v>0</v>
      </c>
      <c r="N1430" s="11">
        <f t="shared" si="901"/>
        <v>0</v>
      </c>
      <c r="O1430" s="11">
        <f t="shared" si="901"/>
        <v>0</v>
      </c>
    </row>
    <row r="1431" spans="1:16" ht="13.6" x14ac:dyDescent="0.25">
      <c r="A1431" s="26" t="s">
        <v>151</v>
      </c>
      <c r="B1431" s="27">
        <v>700</v>
      </c>
      <c r="C1431" s="37" t="s">
        <v>242</v>
      </c>
      <c r="D1431" s="37" t="s">
        <v>35</v>
      </c>
      <c r="E1431" s="11" t="s">
        <v>862</v>
      </c>
      <c r="F1431" s="49" t="s">
        <v>152</v>
      </c>
      <c r="G1431" s="29">
        <f>+H1431+I1431</f>
        <v>84074.856360000005</v>
      </c>
      <c r="H1431" s="29">
        <f>84074.85636</f>
        <v>84074.856360000005</v>
      </c>
      <c r="I1431" s="29"/>
      <c r="J1431" s="29">
        <f>+K1431+L1431</f>
        <v>0</v>
      </c>
      <c r="K1431" s="29"/>
      <c r="L1431" s="29"/>
      <c r="M1431" s="29">
        <f>+N1431+O1431</f>
        <v>0</v>
      </c>
      <c r="N1431" s="11"/>
      <c r="O1431" s="11"/>
    </row>
    <row r="1432" spans="1:16" ht="13.6" x14ac:dyDescent="0.25">
      <c r="A1432" s="40" t="s">
        <v>39</v>
      </c>
      <c r="B1432" s="27">
        <v>700</v>
      </c>
      <c r="C1432" s="37" t="s">
        <v>242</v>
      </c>
      <c r="D1432" s="37" t="s">
        <v>35</v>
      </c>
      <c r="E1432" s="11" t="s">
        <v>862</v>
      </c>
      <c r="F1432" s="38">
        <v>200</v>
      </c>
      <c r="G1432" s="29">
        <f t="shared" ref="G1432:O1432" si="902">+G1433</f>
        <v>9772.4436399999995</v>
      </c>
      <c r="H1432" s="29">
        <f>+H1433</f>
        <v>9772.4436399999995</v>
      </c>
      <c r="I1432" s="29">
        <f t="shared" si="902"/>
        <v>0</v>
      </c>
      <c r="J1432" s="29">
        <f t="shared" si="902"/>
        <v>0</v>
      </c>
      <c r="K1432" s="29">
        <f t="shared" si="902"/>
        <v>0</v>
      </c>
      <c r="L1432" s="29">
        <f t="shared" si="902"/>
        <v>0</v>
      </c>
      <c r="M1432" s="29">
        <f t="shared" si="902"/>
        <v>0</v>
      </c>
      <c r="N1432" s="11">
        <f t="shared" si="902"/>
        <v>0</v>
      </c>
      <c r="O1432" s="11">
        <f t="shared" si="902"/>
        <v>0</v>
      </c>
    </row>
    <row r="1433" spans="1:16" ht="13.6" x14ac:dyDescent="0.25">
      <c r="A1433" s="40" t="s">
        <v>40</v>
      </c>
      <c r="B1433" s="27">
        <v>700</v>
      </c>
      <c r="C1433" s="37" t="s">
        <v>242</v>
      </c>
      <c r="D1433" s="37" t="s">
        <v>35</v>
      </c>
      <c r="E1433" s="11" t="s">
        <v>862</v>
      </c>
      <c r="F1433" s="38">
        <v>240</v>
      </c>
      <c r="G1433" s="29">
        <f>+H1433+I1433</f>
        <v>9772.4436399999995</v>
      </c>
      <c r="H1433" s="29">
        <f>9872.44364-100</f>
        <v>9772.4436399999995</v>
      </c>
      <c r="I1433" s="29"/>
      <c r="J1433" s="29">
        <f>+K1433+L1433</f>
        <v>0</v>
      </c>
      <c r="K1433" s="29"/>
      <c r="L1433" s="29"/>
      <c r="M1433" s="29">
        <f>+N1433+O1433</f>
        <v>0</v>
      </c>
      <c r="N1433" s="11"/>
      <c r="O1433" s="11"/>
      <c r="P1433" s="1" t="s">
        <v>863</v>
      </c>
    </row>
    <row r="1434" spans="1:16" ht="13.6" x14ac:dyDescent="0.25">
      <c r="A1434" s="41" t="s">
        <v>41</v>
      </c>
      <c r="B1434" s="27">
        <v>700</v>
      </c>
      <c r="C1434" s="37" t="s">
        <v>242</v>
      </c>
      <c r="D1434" s="37" t="s">
        <v>35</v>
      </c>
      <c r="E1434" s="11" t="s">
        <v>862</v>
      </c>
      <c r="F1434" s="38">
        <v>800</v>
      </c>
      <c r="G1434" s="29">
        <f t="shared" ref="G1434:O1434" si="903">+G1435</f>
        <v>5.9</v>
      </c>
      <c r="H1434" s="29">
        <f t="shared" si="903"/>
        <v>5.9</v>
      </c>
      <c r="I1434" s="29">
        <f t="shared" si="903"/>
        <v>0</v>
      </c>
      <c r="J1434" s="29">
        <f t="shared" si="903"/>
        <v>0</v>
      </c>
      <c r="K1434" s="29">
        <f t="shared" si="903"/>
        <v>0</v>
      </c>
      <c r="L1434" s="29">
        <f t="shared" si="903"/>
        <v>0</v>
      </c>
      <c r="M1434" s="29">
        <f t="shared" si="903"/>
        <v>0</v>
      </c>
      <c r="N1434" s="11">
        <f t="shared" si="903"/>
        <v>0</v>
      </c>
      <c r="O1434" s="11">
        <f t="shared" si="903"/>
        <v>0</v>
      </c>
    </row>
    <row r="1435" spans="1:16" ht="13.6" x14ac:dyDescent="0.25">
      <c r="A1435" s="26" t="s">
        <v>42</v>
      </c>
      <c r="B1435" s="27">
        <v>700</v>
      </c>
      <c r="C1435" s="37" t="s">
        <v>242</v>
      </c>
      <c r="D1435" s="37" t="s">
        <v>35</v>
      </c>
      <c r="E1435" s="11" t="s">
        <v>862</v>
      </c>
      <c r="F1435" s="38">
        <v>850</v>
      </c>
      <c r="G1435" s="29">
        <f>+H1435+I1435</f>
        <v>5.9</v>
      </c>
      <c r="H1435" s="29">
        <f>3.3+1.6+1</f>
        <v>5.9</v>
      </c>
      <c r="I1435" s="29"/>
      <c r="J1435" s="29">
        <f>+K1435+L1435</f>
        <v>0</v>
      </c>
      <c r="K1435" s="29"/>
      <c r="L1435" s="29"/>
      <c r="M1435" s="29">
        <f>+N1435+O1435</f>
        <v>0</v>
      </c>
      <c r="N1435" s="11"/>
      <c r="O1435" s="11"/>
    </row>
    <row r="1436" spans="1:16" ht="15.65" hidden="1" x14ac:dyDescent="0.2">
      <c r="A1436" s="32" t="s">
        <v>32</v>
      </c>
      <c r="B1436" s="10">
        <v>700</v>
      </c>
      <c r="C1436" s="33" t="s">
        <v>242</v>
      </c>
      <c r="D1436" s="33" t="s">
        <v>35</v>
      </c>
      <c r="E1436" s="113" t="s">
        <v>864</v>
      </c>
      <c r="F1436" s="36"/>
      <c r="G1436" s="18">
        <f t="shared" ref="G1436:O1437" si="904">+G1437</f>
        <v>0</v>
      </c>
      <c r="H1436" s="18">
        <f t="shared" si="904"/>
        <v>0</v>
      </c>
      <c r="I1436" s="18">
        <f t="shared" si="904"/>
        <v>0</v>
      </c>
      <c r="J1436" s="18">
        <f t="shared" si="904"/>
        <v>0</v>
      </c>
      <c r="K1436" s="18">
        <f t="shared" si="904"/>
        <v>0</v>
      </c>
      <c r="L1436" s="18">
        <f t="shared" si="904"/>
        <v>0</v>
      </c>
      <c r="M1436" s="18">
        <f t="shared" si="904"/>
        <v>0</v>
      </c>
      <c r="N1436" s="25">
        <f t="shared" si="904"/>
        <v>0</v>
      </c>
      <c r="O1436" s="25">
        <f t="shared" si="904"/>
        <v>0</v>
      </c>
    </row>
    <row r="1437" spans="1:16" ht="40.75" hidden="1" x14ac:dyDescent="0.25">
      <c r="A1437" s="40" t="s">
        <v>28</v>
      </c>
      <c r="B1437" s="27">
        <v>700</v>
      </c>
      <c r="C1437" s="37" t="s">
        <v>242</v>
      </c>
      <c r="D1437" s="37" t="s">
        <v>35</v>
      </c>
      <c r="E1437" s="114" t="s">
        <v>864</v>
      </c>
      <c r="F1437" s="49" t="s">
        <v>49</v>
      </c>
      <c r="G1437" s="29">
        <f t="shared" si="904"/>
        <v>0</v>
      </c>
      <c r="H1437" s="29">
        <f t="shared" si="904"/>
        <v>0</v>
      </c>
      <c r="I1437" s="29">
        <f t="shared" si="904"/>
        <v>0</v>
      </c>
      <c r="J1437" s="29">
        <f t="shared" si="904"/>
        <v>0</v>
      </c>
      <c r="K1437" s="29">
        <f t="shared" si="904"/>
        <v>0</v>
      </c>
      <c r="L1437" s="29">
        <f t="shared" si="904"/>
        <v>0</v>
      </c>
      <c r="M1437" s="29">
        <f t="shared" si="904"/>
        <v>0</v>
      </c>
      <c r="N1437" s="11">
        <f t="shared" si="904"/>
        <v>0</v>
      </c>
      <c r="O1437" s="11">
        <f t="shared" si="904"/>
        <v>0</v>
      </c>
    </row>
    <row r="1438" spans="1:16" ht="13.6" hidden="1" x14ac:dyDescent="0.25">
      <c r="A1438" s="26" t="s">
        <v>151</v>
      </c>
      <c r="B1438" s="27">
        <v>700</v>
      </c>
      <c r="C1438" s="37" t="s">
        <v>242</v>
      </c>
      <c r="D1438" s="37" t="s">
        <v>35</v>
      </c>
      <c r="E1438" s="114" t="s">
        <v>864</v>
      </c>
      <c r="F1438" s="49" t="s">
        <v>152</v>
      </c>
      <c r="G1438" s="29">
        <f>+H1438+I1438</f>
        <v>0</v>
      </c>
      <c r="H1438" s="29"/>
      <c r="I1438" s="29"/>
      <c r="J1438" s="29">
        <f>+K1438+L1438</f>
        <v>0</v>
      </c>
      <c r="K1438" s="29"/>
      <c r="L1438" s="29"/>
      <c r="M1438" s="29">
        <f>+N1438+O1438</f>
        <v>0</v>
      </c>
      <c r="N1438" s="11"/>
      <c r="O1438" s="11"/>
    </row>
    <row r="1439" spans="1:16" ht="15.65" x14ac:dyDescent="0.2">
      <c r="A1439" s="115" t="s">
        <v>865</v>
      </c>
      <c r="B1439" s="116">
        <v>700</v>
      </c>
      <c r="C1439" s="117">
        <v>8</v>
      </c>
      <c r="D1439" s="118">
        <v>1</v>
      </c>
      <c r="E1439" s="119" t="s">
        <v>866</v>
      </c>
      <c r="F1439" s="120"/>
      <c r="G1439" s="121">
        <f>+G1440+G1446+G1443</f>
        <v>512.423</v>
      </c>
      <c r="H1439" s="121">
        <f t="shared" ref="H1439:I1439" si="905">+H1440+H1446+H1443</f>
        <v>13.323</v>
      </c>
      <c r="I1439" s="121">
        <f t="shared" si="905"/>
        <v>499.1</v>
      </c>
      <c r="J1439" s="121">
        <f>+J1440+J1446+J1443</f>
        <v>0</v>
      </c>
      <c r="K1439" s="121">
        <f t="shared" ref="K1439:L1439" si="906">+K1440+K1446+K1443</f>
        <v>0</v>
      </c>
      <c r="L1439" s="121">
        <f t="shared" si="906"/>
        <v>0</v>
      </c>
      <c r="M1439" s="121">
        <f>+M1440+M1446+M1443</f>
        <v>0</v>
      </c>
      <c r="N1439" s="122">
        <f t="shared" ref="N1439:O1439" si="907">+N1440+N1446+N1443</f>
        <v>0</v>
      </c>
      <c r="O1439" s="122">
        <f t="shared" si="907"/>
        <v>0</v>
      </c>
    </row>
    <row r="1440" spans="1:16" ht="31.25" hidden="1" x14ac:dyDescent="0.2">
      <c r="A1440" s="32" t="s">
        <v>867</v>
      </c>
      <c r="B1440" s="10">
        <v>700</v>
      </c>
      <c r="C1440" s="33" t="s">
        <v>242</v>
      </c>
      <c r="D1440" s="33" t="s">
        <v>35</v>
      </c>
      <c r="E1440" s="113" t="s">
        <v>868</v>
      </c>
      <c r="F1440" s="123"/>
      <c r="G1440" s="18">
        <f t="shared" ref="G1440:O1447" si="908">+G1441</f>
        <v>0</v>
      </c>
      <c r="H1440" s="18">
        <f t="shared" si="908"/>
        <v>0</v>
      </c>
      <c r="I1440" s="18">
        <f t="shared" si="908"/>
        <v>0</v>
      </c>
      <c r="J1440" s="18">
        <f t="shared" si="908"/>
        <v>0</v>
      </c>
      <c r="K1440" s="18">
        <f t="shared" si="908"/>
        <v>0</v>
      </c>
      <c r="L1440" s="18">
        <f t="shared" si="908"/>
        <v>0</v>
      </c>
      <c r="M1440" s="18">
        <f t="shared" si="908"/>
        <v>0</v>
      </c>
      <c r="N1440" s="25">
        <f t="shared" si="908"/>
        <v>0</v>
      </c>
      <c r="O1440" s="25">
        <f t="shared" si="908"/>
        <v>0</v>
      </c>
    </row>
    <row r="1441" spans="1:16" ht="31.25" hidden="1" x14ac:dyDescent="0.25">
      <c r="A1441" s="124" t="s">
        <v>869</v>
      </c>
      <c r="B1441" s="27">
        <v>700</v>
      </c>
      <c r="C1441" s="37" t="s">
        <v>242</v>
      </c>
      <c r="D1441" s="37" t="s">
        <v>35</v>
      </c>
      <c r="E1441" s="114" t="s">
        <v>868</v>
      </c>
      <c r="F1441" s="49" t="s">
        <v>78</v>
      </c>
      <c r="G1441" s="29">
        <f t="shared" si="908"/>
        <v>0</v>
      </c>
      <c r="H1441" s="29">
        <f t="shared" si="908"/>
        <v>0</v>
      </c>
      <c r="I1441" s="29">
        <f t="shared" si="908"/>
        <v>0</v>
      </c>
      <c r="J1441" s="29">
        <f t="shared" si="908"/>
        <v>0</v>
      </c>
      <c r="K1441" s="29">
        <f t="shared" si="908"/>
        <v>0</v>
      </c>
      <c r="L1441" s="29">
        <f t="shared" si="908"/>
        <v>0</v>
      </c>
      <c r="M1441" s="29">
        <f t="shared" si="908"/>
        <v>0</v>
      </c>
      <c r="N1441" s="11">
        <f t="shared" si="908"/>
        <v>0</v>
      </c>
      <c r="O1441" s="11">
        <f t="shared" si="908"/>
        <v>0</v>
      </c>
    </row>
    <row r="1442" spans="1:16" ht="31.25" hidden="1" x14ac:dyDescent="0.25">
      <c r="A1442" s="83" t="s">
        <v>40</v>
      </c>
      <c r="B1442" s="27">
        <v>700</v>
      </c>
      <c r="C1442" s="37" t="s">
        <v>242</v>
      </c>
      <c r="D1442" s="37" t="s">
        <v>35</v>
      </c>
      <c r="E1442" s="114" t="s">
        <v>868</v>
      </c>
      <c r="F1442" s="49" t="s">
        <v>79</v>
      </c>
      <c r="G1442" s="29">
        <f>+H1442+I1442</f>
        <v>0</v>
      </c>
      <c r="H1442" s="29"/>
      <c r="I1442" s="29"/>
      <c r="J1442" s="29">
        <f>+K1442+L1442</f>
        <v>0</v>
      </c>
      <c r="K1442" s="29"/>
      <c r="L1442" s="29"/>
      <c r="M1442" s="29">
        <f>+N1442+O1442</f>
        <v>0</v>
      </c>
      <c r="N1442" s="11"/>
      <c r="O1442" s="11"/>
    </row>
    <row r="1443" spans="1:16" x14ac:dyDescent="0.2">
      <c r="A1443" s="22" t="s">
        <v>739</v>
      </c>
      <c r="B1443" s="10">
        <v>700</v>
      </c>
      <c r="C1443" s="33" t="s">
        <v>242</v>
      </c>
      <c r="D1443" s="33" t="s">
        <v>35</v>
      </c>
      <c r="E1443" s="42" t="s">
        <v>870</v>
      </c>
      <c r="F1443" s="125"/>
      <c r="G1443" s="18">
        <f t="shared" ref="G1443:O1444" si="909">+G1444</f>
        <v>512.423</v>
      </c>
      <c r="H1443" s="18">
        <f t="shared" si="909"/>
        <v>13.323</v>
      </c>
      <c r="I1443" s="18">
        <f t="shared" si="909"/>
        <v>499.1</v>
      </c>
      <c r="J1443" s="18">
        <f t="shared" si="909"/>
        <v>0</v>
      </c>
      <c r="K1443" s="18">
        <f t="shared" si="909"/>
        <v>0</v>
      </c>
      <c r="L1443" s="18">
        <f t="shared" si="909"/>
        <v>0</v>
      </c>
      <c r="M1443" s="18">
        <f t="shared" si="909"/>
        <v>0</v>
      </c>
      <c r="N1443" s="25">
        <f t="shared" si="909"/>
        <v>0</v>
      </c>
      <c r="O1443" s="25">
        <f t="shared" si="909"/>
        <v>0</v>
      </c>
    </row>
    <row r="1444" spans="1:16" ht="13.6" x14ac:dyDescent="0.25">
      <c r="A1444" s="40" t="s">
        <v>39</v>
      </c>
      <c r="B1444" s="27">
        <v>700</v>
      </c>
      <c r="C1444" s="37" t="s">
        <v>242</v>
      </c>
      <c r="D1444" s="37" t="s">
        <v>35</v>
      </c>
      <c r="E1444" s="45" t="s">
        <v>870</v>
      </c>
      <c r="F1444" s="126">
        <v>200</v>
      </c>
      <c r="G1444" s="29">
        <f t="shared" si="909"/>
        <v>512.423</v>
      </c>
      <c r="H1444" s="29">
        <f t="shared" si="909"/>
        <v>13.323</v>
      </c>
      <c r="I1444" s="29">
        <f t="shared" si="909"/>
        <v>499.1</v>
      </c>
      <c r="J1444" s="29">
        <f t="shared" si="909"/>
        <v>0</v>
      </c>
      <c r="K1444" s="29">
        <f t="shared" si="909"/>
        <v>0</v>
      </c>
      <c r="L1444" s="29">
        <f t="shared" si="909"/>
        <v>0</v>
      </c>
      <c r="M1444" s="29">
        <f t="shared" si="909"/>
        <v>0</v>
      </c>
      <c r="N1444" s="39">
        <f t="shared" si="909"/>
        <v>0</v>
      </c>
      <c r="O1444" s="39">
        <f t="shared" si="909"/>
        <v>0</v>
      </c>
    </row>
    <row r="1445" spans="1:16" ht="13.6" x14ac:dyDescent="0.25">
      <c r="A1445" s="40" t="s">
        <v>40</v>
      </c>
      <c r="B1445" s="27">
        <v>700</v>
      </c>
      <c r="C1445" s="37" t="s">
        <v>242</v>
      </c>
      <c r="D1445" s="37" t="s">
        <v>35</v>
      </c>
      <c r="E1445" s="45" t="s">
        <v>870</v>
      </c>
      <c r="F1445" s="126">
        <v>240</v>
      </c>
      <c r="G1445" s="29">
        <f>+H1445+I1445</f>
        <v>512.423</v>
      </c>
      <c r="H1445" s="29">
        <v>13.323</v>
      </c>
      <c r="I1445" s="29">
        <v>499.1</v>
      </c>
      <c r="J1445" s="29">
        <f>+K1445+L1445</f>
        <v>0</v>
      </c>
      <c r="K1445" s="29"/>
      <c r="L1445" s="29"/>
      <c r="M1445" s="29">
        <f>+N1445+O1445</f>
        <v>0</v>
      </c>
      <c r="N1445" s="11"/>
      <c r="O1445" s="11"/>
    </row>
    <row r="1446" spans="1:16" ht="46.9" hidden="1" x14ac:dyDescent="0.2">
      <c r="A1446" s="32" t="s">
        <v>871</v>
      </c>
      <c r="B1446" s="10">
        <v>700</v>
      </c>
      <c r="C1446" s="33" t="s">
        <v>242</v>
      </c>
      <c r="D1446" s="33" t="s">
        <v>35</v>
      </c>
      <c r="E1446" s="113" t="s">
        <v>872</v>
      </c>
      <c r="F1446" s="123"/>
      <c r="G1446" s="18">
        <f t="shared" si="908"/>
        <v>0</v>
      </c>
      <c r="H1446" s="18">
        <f t="shared" si="908"/>
        <v>0</v>
      </c>
      <c r="I1446" s="18">
        <f t="shared" si="908"/>
        <v>0</v>
      </c>
      <c r="J1446" s="18">
        <f t="shared" si="908"/>
        <v>0</v>
      </c>
      <c r="K1446" s="18">
        <f t="shared" si="908"/>
        <v>0</v>
      </c>
      <c r="L1446" s="18">
        <f t="shared" si="908"/>
        <v>0</v>
      </c>
      <c r="M1446" s="18">
        <f t="shared" si="908"/>
        <v>0</v>
      </c>
      <c r="N1446" s="25">
        <f t="shared" si="908"/>
        <v>0</v>
      </c>
      <c r="O1446" s="25">
        <f t="shared" si="908"/>
        <v>0</v>
      </c>
    </row>
    <row r="1447" spans="1:16" ht="31.25" hidden="1" x14ac:dyDescent="0.25">
      <c r="A1447" s="124" t="s">
        <v>869</v>
      </c>
      <c r="B1447" s="27">
        <v>700</v>
      </c>
      <c r="C1447" s="37" t="s">
        <v>242</v>
      </c>
      <c r="D1447" s="37" t="s">
        <v>35</v>
      </c>
      <c r="E1447" s="114" t="s">
        <v>872</v>
      </c>
      <c r="F1447" s="49" t="s">
        <v>78</v>
      </c>
      <c r="G1447" s="29">
        <f t="shared" si="908"/>
        <v>0</v>
      </c>
      <c r="H1447" s="29">
        <f t="shared" si="908"/>
        <v>0</v>
      </c>
      <c r="I1447" s="29">
        <f t="shared" si="908"/>
        <v>0</v>
      </c>
      <c r="J1447" s="29">
        <f t="shared" si="908"/>
        <v>0</v>
      </c>
      <c r="K1447" s="29">
        <f t="shared" si="908"/>
        <v>0</v>
      </c>
      <c r="L1447" s="29">
        <f t="shared" si="908"/>
        <v>0</v>
      </c>
      <c r="M1447" s="29">
        <f t="shared" si="908"/>
        <v>0</v>
      </c>
      <c r="N1447" s="11">
        <f t="shared" si="908"/>
        <v>0</v>
      </c>
      <c r="O1447" s="11">
        <f t="shared" si="908"/>
        <v>0</v>
      </c>
    </row>
    <row r="1448" spans="1:16" ht="31.25" hidden="1" x14ac:dyDescent="0.25">
      <c r="A1448" s="83" t="s">
        <v>40</v>
      </c>
      <c r="B1448" s="27">
        <v>700</v>
      </c>
      <c r="C1448" s="37" t="s">
        <v>242</v>
      </c>
      <c r="D1448" s="37" t="s">
        <v>35</v>
      </c>
      <c r="E1448" s="114" t="s">
        <v>872</v>
      </c>
      <c r="F1448" s="49" t="s">
        <v>79</v>
      </c>
      <c r="G1448" s="29">
        <f>+H1448+I1448</f>
        <v>0</v>
      </c>
      <c r="H1448" s="29"/>
      <c r="I1448" s="29"/>
      <c r="J1448" s="29">
        <f>+K1448+L1448</f>
        <v>0</v>
      </c>
      <c r="K1448" s="29"/>
      <c r="L1448" s="29"/>
      <c r="M1448" s="29">
        <f>+N1448+O1448</f>
        <v>0</v>
      </c>
      <c r="N1448" s="11"/>
      <c r="O1448" s="11"/>
    </row>
    <row r="1449" spans="1:16" ht="27" customHeight="1" x14ac:dyDescent="0.25">
      <c r="A1449" s="22" t="s">
        <v>873</v>
      </c>
      <c r="B1449" s="10">
        <v>700</v>
      </c>
      <c r="C1449" s="37" t="s">
        <v>242</v>
      </c>
      <c r="D1449" s="37" t="s">
        <v>35</v>
      </c>
      <c r="E1449" s="9" t="s">
        <v>874</v>
      </c>
      <c r="F1449" s="36"/>
      <c r="G1449" s="18">
        <f>+G1451+G1453</f>
        <v>35180.400000000001</v>
      </c>
      <c r="H1449" s="18">
        <f t="shared" ref="H1449:I1449" si="910">+H1451+H1453</f>
        <v>35180.400000000001</v>
      </c>
      <c r="I1449" s="18">
        <f t="shared" si="910"/>
        <v>0</v>
      </c>
      <c r="J1449" s="18">
        <f>+J1451+J1453</f>
        <v>0</v>
      </c>
      <c r="K1449" s="18">
        <f t="shared" ref="K1449:L1449" si="911">+K1451+K1453</f>
        <v>0</v>
      </c>
      <c r="L1449" s="18">
        <f t="shared" si="911"/>
        <v>0</v>
      </c>
      <c r="M1449" s="18">
        <f>+M1451+M1453</f>
        <v>0</v>
      </c>
      <c r="N1449" s="25">
        <f t="shared" ref="N1449:O1449" si="912">+N1451+N1453</f>
        <v>0</v>
      </c>
      <c r="O1449" s="25">
        <f t="shared" si="912"/>
        <v>0</v>
      </c>
    </row>
    <row r="1450" spans="1:16" ht="25.85" x14ac:dyDescent="0.25">
      <c r="A1450" s="35" t="s">
        <v>875</v>
      </c>
      <c r="B1450" s="10">
        <v>700</v>
      </c>
      <c r="C1450" s="37" t="s">
        <v>242</v>
      </c>
      <c r="D1450" s="37" t="s">
        <v>35</v>
      </c>
      <c r="E1450" s="9" t="s">
        <v>876</v>
      </c>
      <c r="F1450" s="36"/>
      <c r="G1450" s="18">
        <f t="shared" ref="G1450:O1454" si="913">+G1451</f>
        <v>35180.400000000001</v>
      </c>
      <c r="H1450" s="18">
        <f t="shared" si="913"/>
        <v>35180.400000000001</v>
      </c>
      <c r="I1450" s="18">
        <f t="shared" si="913"/>
        <v>0</v>
      </c>
      <c r="J1450" s="18">
        <f t="shared" si="913"/>
        <v>0</v>
      </c>
      <c r="K1450" s="18">
        <f t="shared" si="913"/>
        <v>0</v>
      </c>
      <c r="L1450" s="18">
        <f t="shared" si="913"/>
        <v>0</v>
      </c>
      <c r="M1450" s="18">
        <f t="shared" si="913"/>
        <v>0</v>
      </c>
      <c r="N1450" s="25">
        <f t="shared" si="913"/>
        <v>0</v>
      </c>
      <c r="O1450" s="25">
        <f t="shared" si="913"/>
        <v>0</v>
      </c>
    </row>
    <row r="1451" spans="1:16" ht="25.5" customHeight="1" x14ac:dyDescent="0.25">
      <c r="A1451" s="26" t="s">
        <v>553</v>
      </c>
      <c r="B1451" s="27">
        <v>700</v>
      </c>
      <c r="C1451" s="37" t="s">
        <v>242</v>
      </c>
      <c r="D1451" s="37" t="s">
        <v>35</v>
      </c>
      <c r="E1451" s="11" t="s">
        <v>876</v>
      </c>
      <c r="F1451" s="38">
        <v>600</v>
      </c>
      <c r="G1451" s="29">
        <f t="shared" si="913"/>
        <v>35180.400000000001</v>
      </c>
      <c r="H1451" s="29">
        <f t="shared" si="913"/>
        <v>35180.400000000001</v>
      </c>
      <c r="I1451" s="29">
        <f t="shared" si="913"/>
        <v>0</v>
      </c>
      <c r="J1451" s="29">
        <f t="shared" si="913"/>
        <v>0</v>
      </c>
      <c r="K1451" s="29">
        <f t="shared" si="913"/>
        <v>0</v>
      </c>
      <c r="L1451" s="29">
        <f t="shared" si="913"/>
        <v>0</v>
      </c>
      <c r="M1451" s="29">
        <f t="shared" si="913"/>
        <v>0</v>
      </c>
      <c r="N1451" s="11">
        <f t="shared" si="913"/>
        <v>0</v>
      </c>
      <c r="O1451" s="11">
        <f t="shared" si="913"/>
        <v>0</v>
      </c>
    </row>
    <row r="1452" spans="1:16" ht="15.65" customHeight="1" x14ac:dyDescent="0.25">
      <c r="A1452" s="60" t="s">
        <v>554</v>
      </c>
      <c r="B1452" s="27">
        <v>700</v>
      </c>
      <c r="C1452" s="37" t="s">
        <v>242</v>
      </c>
      <c r="D1452" s="37" t="s">
        <v>35</v>
      </c>
      <c r="E1452" s="11" t="s">
        <v>876</v>
      </c>
      <c r="F1452" s="38">
        <v>610</v>
      </c>
      <c r="G1452" s="29">
        <f>+H1452+I1452</f>
        <v>35180.400000000001</v>
      </c>
      <c r="H1452" s="29">
        <f>35180.4</f>
        <v>35180.400000000001</v>
      </c>
      <c r="I1452" s="29"/>
      <c r="J1452" s="29">
        <f>+K1452+L1452</f>
        <v>0</v>
      </c>
      <c r="K1452" s="29"/>
      <c r="L1452" s="29"/>
      <c r="M1452" s="29">
        <f>+N1452+O1452</f>
        <v>0</v>
      </c>
      <c r="N1452" s="11"/>
      <c r="O1452" s="11"/>
      <c r="P1452" s="1" t="s">
        <v>877</v>
      </c>
    </row>
    <row r="1453" spans="1:16" ht="38.75" hidden="1" x14ac:dyDescent="0.25">
      <c r="A1453" s="30" t="s">
        <v>188</v>
      </c>
      <c r="B1453" s="10">
        <v>700</v>
      </c>
      <c r="C1453" s="33" t="s">
        <v>242</v>
      </c>
      <c r="D1453" s="33" t="s">
        <v>35</v>
      </c>
      <c r="E1453" s="9" t="s">
        <v>878</v>
      </c>
      <c r="F1453" s="126"/>
      <c r="G1453" s="18">
        <f t="shared" si="913"/>
        <v>0</v>
      </c>
      <c r="H1453" s="18">
        <f t="shared" si="913"/>
        <v>0</v>
      </c>
      <c r="I1453" s="18">
        <f t="shared" si="913"/>
        <v>0</v>
      </c>
      <c r="J1453" s="18">
        <f t="shared" si="913"/>
        <v>0</v>
      </c>
      <c r="K1453" s="18">
        <f t="shared" si="913"/>
        <v>0</v>
      </c>
      <c r="L1453" s="18">
        <f t="shared" si="913"/>
        <v>0</v>
      </c>
      <c r="M1453" s="18">
        <f t="shared" si="913"/>
        <v>0</v>
      </c>
      <c r="N1453" s="25">
        <f t="shared" si="913"/>
        <v>0</v>
      </c>
      <c r="O1453" s="25">
        <f t="shared" si="913"/>
        <v>0</v>
      </c>
    </row>
    <row r="1454" spans="1:16" ht="27.2" hidden="1" x14ac:dyDescent="0.25">
      <c r="A1454" s="26" t="s">
        <v>553</v>
      </c>
      <c r="B1454" s="27">
        <v>700</v>
      </c>
      <c r="C1454" s="37" t="s">
        <v>242</v>
      </c>
      <c r="D1454" s="37" t="s">
        <v>35</v>
      </c>
      <c r="E1454" s="11" t="s">
        <v>878</v>
      </c>
      <c r="F1454" s="126">
        <v>600</v>
      </c>
      <c r="G1454" s="29">
        <f t="shared" si="913"/>
        <v>0</v>
      </c>
      <c r="H1454" s="29">
        <f t="shared" si="913"/>
        <v>0</v>
      </c>
      <c r="I1454" s="29">
        <f t="shared" si="913"/>
        <v>0</v>
      </c>
      <c r="J1454" s="29">
        <f t="shared" si="913"/>
        <v>0</v>
      </c>
      <c r="K1454" s="29">
        <f t="shared" si="913"/>
        <v>0</v>
      </c>
      <c r="L1454" s="29">
        <f t="shared" si="913"/>
        <v>0</v>
      </c>
      <c r="M1454" s="29">
        <f t="shared" si="913"/>
        <v>0</v>
      </c>
      <c r="N1454" s="11">
        <f t="shared" si="913"/>
        <v>0</v>
      </c>
      <c r="O1454" s="11">
        <f t="shared" si="913"/>
        <v>0</v>
      </c>
    </row>
    <row r="1455" spans="1:16" ht="15.65" hidden="1" customHeight="1" x14ac:dyDescent="0.25">
      <c r="A1455" s="60" t="s">
        <v>554</v>
      </c>
      <c r="B1455" s="27">
        <v>700</v>
      </c>
      <c r="C1455" s="37" t="s">
        <v>242</v>
      </c>
      <c r="D1455" s="37" t="s">
        <v>35</v>
      </c>
      <c r="E1455" s="11" t="s">
        <v>878</v>
      </c>
      <c r="F1455" s="126">
        <v>610</v>
      </c>
      <c r="G1455" s="29">
        <f>+H1455+I1455</f>
        <v>0</v>
      </c>
      <c r="H1455" s="29"/>
      <c r="I1455" s="29"/>
      <c r="J1455" s="29">
        <f>+K1455+L1455</f>
        <v>0</v>
      </c>
      <c r="K1455" s="29"/>
      <c r="L1455" s="29"/>
      <c r="M1455" s="29">
        <f>+N1455+O1455</f>
        <v>0</v>
      </c>
      <c r="N1455" s="11"/>
      <c r="O1455" s="11"/>
    </row>
    <row r="1456" spans="1:16" ht="25.85" x14ac:dyDescent="0.2">
      <c r="A1456" s="127" t="s">
        <v>879</v>
      </c>
      <c r="B1456" s="10">
        <v>700</v>
      </c>
      <c r="C1456" s="33" t="s">
        <v>242</v>
      </c>
      <c r="D1456" s="33" t="s">
        <v>35</v>
      </c>
      <c r="E1456" s="9" t="s">
        <v>880</v>
      </c>
      <c r="F1456" s="125"/>
      <c r="G1456" s="18">
        <f t="shared" ref="G1456:O1456" si="914">+G1457</f>
        <v>794</v>
      </c>
      <c r="H1456" s="18">
        <f t="shared" si="914"/>
        <v>794</v>
      </c>
      <c r="I1456" s="18">
        <f t="shared" si="914"/>
        <v>0</v>
      </c>
      <c r="J1456" s="18">
        <f t="shared" si="914"/>
        <v>0</v>
      </c>
      <c r="K1456" s="18">
        <f t="shared" si="914"/>
        <v>0</v>
      </c>
      <c r="L1456" s="18">
        <f t="shared" si="914"/>
        <v>0</v>
      </c>
      <c r="M1456" s="18">
        <f t="shared" si="914"/>
        <v>0</v>
      </c>
      <c r="N1456" s="25">
        <f t="shared" si="914"/>
        <v>0</v>
      </c>
      <c r="O1456" s="25">
        <f t="shared" si="914"/>
        <v>0</v>
      </c>
    </row>
    <row r="1457" spans="1:16" ht="25.85" x14ac:dyDescent="0.2">
      <c r="A1457" s="127" t="s">
        <v>881</v>
      </c>
      <c r="B1457" s="10">
        <v>700</v>
      </c>
      <c r="C1457" s="33" t="s">
        <v>242</v>
      </c>
      <c r="D1457" s="33" t="s">
        <v>35</v>
      </c>
      <c r="E1457" s="9" t="s">
        <v>882</v>
      </c>
      <c r="F1457" s="125"/>
      <c r="G1457" s="18">
        <f t="shared" ref="G1457:I1457" si="915">+G1458+G1460</f>
        <v>794</v>
      </c>
      <c r="H1457" s="18">
        <f t="shared" si="915"/>
        <v>794</v>
      </c>
      <c r="I1457" s="18">
        <f t="shared" si="915"/>
        <v>0</v>
      </c>
      <c r="J1457" s="18">
        <f t="shared" ref="J1457:O1457" si="916">+J1458+J1460</f>
        <v>0</v>
      </c>
      <c r="K1457" s="18">
        <f t="shared" si="916"/>
        <v>0</v>
      </c>
      <c r="L1457" s="18">
        <f t="shared" si="916"/>
        <v>0</v>
      </c>
      <c r="M1457" s="18">
        <f t="shared" si="916"/>
        <v>0</v>
      </c>
      <c r="N1457" s="25">
        <f t="shared" si="916"/>
        <v>0</v>
      </c>
      <c r="O1457" s="25">
        <f t="shared" si="916"/>
        <v>0</v>
      </c>
    </row>
    <row r="1458" spans="1:16" ht="15.65" customHeight="1" x14ac:dyDescent="0.25">
      <c r="A1458" s="40" t="s">
        <v>39</v>
      </c>
      <c r="B1458" s="27">
        <v>700</v>
      </c>
      <c r="C1458" s="37" t="s">
        <v>242</v>
      </c>
      <c r="D1458" s="37" t="s">
        <v>35</v>
      </c>
      <c r="E1458" s="11" t="s">
        <v>882</v>
      </c>
      <c r="F1458" s="126">
        <v>200</v>
      </c>
      <c r="G1458" s="29">
        <f t="shared" ref="G1458:O1458" si="917">+G1459</f>
        <v>100</v>
      </c>
      <c r="H1458" s="29">
        <f t="shared" si="917"/>
        <v>100</v>
      </c>
      <c r="I1458" s="29">
        <f t="shared" si="917"/>
        <v>0</v>
      </c>
      <c r="J1458" s="29">
        <f t="shared" si="917"/>
        <v>0</v>
      </c>
      <c r="K1458" s="29">
        <f t="shared" si="917"/>
        <v>0</v>
      </c>
      <c r="L1458" s="29">
        <f t="shared" si="917"/>
        <v>0</v>
      </c>
      <c r="M1458" s="29">
        <f t="shared" si="917"/>
        <v>0</v>
      </c>
      <c r="N1458" s="39">
        <f t="shared" si="917"/>
        <v>0</v>
      </c>
      <c r="O1458" s="39">
        <f t="shared" si="917"/>
        <v>0</v>
      </c>
    </row>
    <row r="1459" spans="1:16" ht="15.65" customHeight="1" x14ac:dyDescent="0.25">
      <c r="A1459" s="40" t="s">
        <v>40</v>
      </c>
      <c r="B1459" s="27">
        <v>700</v>
      </c>
      <c r="C1459" s="37" t="s">
        <v>242</v>
      </c>
      <c r="D1459" s="37" t="s">
        <v>35</v>
      </c>
      <c r="E1459" s="11" t="s">
        <v>882</v>
      </c>
      <c r="F1459" s="126">
        <v>240</v>
      </c>
      <c r="G1459" s="29">
        <f>+H1459+I1459</f>
        <v>100</v>
      </c>
      <c r="H1459" s="29">
        <v>100</v>
      </c>
      <c r="I1459" s="29"/>
      <c r="J1459" s="29">
        <f>+K1459+L1459</f>
        <v>0</v>
      </c>
      <c r="K1459" s="29"/>
      <c r="L1459" s="29"/>
      <c r="M1459" s="29">
        <f>+N1459+O1459</f>
        <v>0</v>
      </c>
      <c r="N1459" s="11"/>
      <c r="O1459" s="11"/>
    </row>
    <row r="1460" spans="1:16" ht="27.2" x14ac:dyDescent="0.25">
      <c r="A1460" s="26" t="s">
        <v>553</v>
      </c>
      <c r="B1460" s="27">
        <v>700</v>
      </c>
      <c r="C1460" s="37" t="s">
        <v>242</v>
      </c>
      <c r="D1460" s="37" t="s">
        <v>35</v>
      </c>
      <c r="E1460" s="11" t="s">
        <v>882</v>
      </c>
      <c r="F1460" s="126">
        <v>600</v>
      </c>
      <c r="G1460" s="29">
        <f t="shared" ref="G1460:O1460" si="918">+G1461</f>
        <v>694</v>
      </c>
      <c r="H1460" s="29">
        <f t="shared" si="918"/>
        <v>694</v>
      </c>
      <c r="I1460" s="29">
        <f t="shared" si="918"/>
        <v>0</v>
      </c>
      <c r="J1460" s="29">
        <f t="shared" si="918"/>
        <v>0</v>
      </c>
      <c r="K1460" s="29">
        <f t="shared" si="918"/>
        <v>0</v>
      </c>
      <c r="L1460" s="29">
        <f t="shared" si="918"/>
        <v>0</v>
      </c>
      <c r="M1460" s="29">
        <f t="shared" si="918"/>
        <v>0</v>
      </c>
      <c r="N1460" s="39">
        <f t="shared" si="918"/>
        <v>0</v>
      </c>
      <c r="O1460" s="39">
        <f t="shared" si="918"/>
        <v>0</v>
      </c>
    </row>
    <row r="1461" spans="1:16" ht="15.65" customHeight="1" x14ac:dyDescent="0.25">
      <c r="A1461" s="60" t="s">
        <v>554</v>
      </c>
      <c r="B1461" s="27">
        <v>700</v>
      </c>
      <c r="C1461" s="37" t="s">
        <v>242</v>
      </c>
      <c r="D1461" s="37" t="s">
        <v>35</v>
      </c>
      <c r="E1461" s="11" t="s">
        <v>882</v>
      </c>
      <c r="F1461" s="126">
        <v>610</v>
      </c>
      <c r="G1461" s="29">
        <f>+H1461+I1461</f>
        <v>694</v>
      </c>
      <c r="H1461" s="29">
        <v>694</v>
      </c>
      <c r="I1461" s="29"/>
      <c r="J1461" s="29">
        <f>+K1461+L1461</f>
        <v>0</v>
      </c>
      <c r="K1461" s="29"/>
      <c r="L1461" s="29"/>
      <c r="M1461" s="29">
        <f>+N1461+O1461</f>
        <v>0</v>
      </c>
      <c r="N1461" s="11"/>
      <c r="O1461" s="11"/>
      <c r="P1461" s="1" t="s">
        <v>883</v>
      </c>
    </row>
    <row r="1462" spans="1:16" ht="31.75" customHeight="1" x14ac:dyDescent="0.2">
      <c r="A1462" s="127" t="s">
        <v>884</v>
      </c>
      <c r="B1462" s="10">
        <v>700</v>
      </c>
      <c r="C1462" s="33" t="s">
        <v>242</v>
      </c>
      <c r="D1462" s="33" t="s">
        <v>35</v>
      </c>
      <c r="E1462" s="9" t="s">
        <v>885</v>
      </c>
      <c r="F1462" s="125"/>
      <c r="G1462" s="18">
        <f t="shared" ref="G1462:O1464" si="919">+G1463</f>
        <v>2532.0328499999996</v>
      </c>
      <c r="H1462" s="18">
        <f t="shared" si="919"/>
        <v>65.832849999999993</v>
      </c>
      <c r="I1462" s="18">
        <f t="shared" si="919"/>
        <v>2466.1999999999998</v>
      </c>
      <c r="J1462" s="18">
        <f t="shared" si="919"/>
        <v>0</v>
      </c>
      <c r="K1462" s="18">
        <f t="shared" si="919"/>
        <v>0</v>
      </c>
      <c r="L1462" s="18">
        <f t="shared" si="919"/>
        <v>0</v>
      </c>
      <c r="M1462" s="18">
        <f t="shared" si="919"/>
        <v>0</v>
      </c>
      <c r="N1462" s="25">
        <f t="shared" si="919"/>
        <v>0</v>
      </c>
      <c r="O1462" s="25">
        <f t="shared" si="919"/>
        <v>0</v>
      </c>
    </row>
    <row r="1463" spans="1:16" ht="25.85" x14ac:dyDescent="0.2">
      <c r="A1463" s="128" t="s">
        <v>886</v>
      </c>
      <c r="B1463" s="10">
        <v>700</v>
      </c>
      <c r="C1463" s="33" t="s">
        <v>242</v>
      </c>
      <c r="D1463" s="33" t="s">
        <v>35</v>
      </c>
      <c r="E1463" s="42" t="s">
        <v>887</v>
      </c>
      <c r="F1463" s="125"/>
      <c r="G1463" s="18">
        <f t="shared" si="919"/>
        <v>2532.0328499999996</v>
      </c>
      <c r="H1463" s="18">
        <f t="shared" si="919"/>
        <v>65.832849999999993</v>
      </c>
      <c r="I1463" s="18">
        <f t="shared" si="919"/>
        <v>2466.1999999999998</v>
      </c>
      <c r="J1463" s="18">
        <f t="shared" si="919"/>
        <v>0</v>
      </c>
      <c r="K1463" s="18">
        <f t="shared" si="919"/>
        <v>0</v>
      </c>
      <c r="L1463" s="18">
        <f t="shared" si="919"/>
        <v>0</v>
      </c>
      <c r="M1463" s="18">
        <f t="shared" si="919"/>
        <v>0</v>
      </c>
      <c r="N1463" s="25">
        <f t="shared" si="919"/>
        <v>0</v>
      </c>
      <c r="O1463" s="25">
        <f t="shared" si="919"/>
        <v>0</v>
      </c>
    </row>
    <row r="1464" spans="1:16" ht="13.6" x14ac:dyDescent="0.25">
      <c r="A1464" s="40" t="s">
        <v>39</v>
      </c>
      <c r="B1464" s="27">
        <v>700</v>
      </c>
      <c r="C1464" s="37" t="s">
        <v>242</v>
      </c>
      <c r="D1464" s="37" t="s">
        <v>35</v>
      </c>
      <c r="E1464" s="45" t="s">
        <v>887</v>
      </c>
      <c r="F1464" s="126">
        <v>200</v>
      </c>
      <c r="G1464" s="29">
        <f t="shared" si="919"/>
        <v>2532.0328499999996</v>
      </c>
      <c r="H1464" s="29">
        <f t="shared" si="919"/>
        <v>65.832849999999993</v>
      </c>
      <c r="I1464" s="29">
        <f t="shared" si="919"/>
        <v>2466.1999999999998</v>
      </c>
      <c r="J1464" s="29">
        <f t="shared" si="919"/>
        <v>0</v>
      </c>
      <c r="K1464" s="29">
        <f t="shared" si="919"/>
        <v>0</v>
      </c>
      <c r="L1464" s="29">
        <f t="shared" si="919"/>
        <v>0</v>
      </c>
      <c r="M1464" s="29">
        <f t="shared" si="919"/>
        <v>0</v>
      </c>
      <c r="N1464" s="39">
        <f t="shared" si="919"/>
        <v>0</v>
      </c>
      <c r="O1464" s="39">
        <f t="shared" si="919"/>
        <v>0</v>
      </c>
    </row>
    <row r="1465" spans="1:16" ht="15.65" customHeight="1" x14ac:dyDescent="0.25">
      <c r="A1465" s="40" t="s">
        <v>40</v>
      </c>
      <c r="B1465" s="27">
        <v>700</v>
      </c>
      <c r="C1465" s="37" t="s">
        <v>242</v>
      </c>
      <c r="D1465" s="37" t="s">
        <v>35</v>
      </c>
      <c r="E1465" s="45" t="s">
        <v>887</v>
      </c>
      <c r="F1465" s="126">
        <v>240</v>
      </c>
      <c r="G1465" s="29">
        <f>+H1465+I1465</f>
        <v>2532.0328499999996</v>
      </c>
      <c r="H1465" s="29">
        <v>65.832849999999993</v>
      </c>
      <c r="I1465" s="29">
        <v>2466.1999999999998</v>
      </c>
      <c r="J1465" s="29">
        <f>+K1465+L1465</f>
        <v>0</v>
      </c>
      <c r="K1465" s="29"/>
      <c r="L1465" s="29"/>
      <c r="M1465" s="29">
        <f>+N1465+O1465</f>
        <v>0</v>
      </c>
      <c r="N1465" s="11"/>
      <c r="O1465" s="11"/>
    </row>
    <row r="1466" spans="1:16" ht="15.65" hidden="1" customHeight="1" x14ac:dyDescent="0.2">
      <c r="A1466" s="22" t="s">
        <v>888</v>
      </c>
      <c r="B1466" s="10">
        <v>700</v>
      </c>
      <c r="C1466" s="33" t="s">
        <v>242</v>
      </c>
      <c r="D1466" s="33" t="s">
        <v>35</v>
      </c>
      <c r="E1466" s="42" t="s">
        <v>889</v>
      </c>
      <c r="F1466" s="125"/>
      <c r="G1466" s="18">
        <f>+G1467+G1470+G1473</f>
        <v>0</v>
      </c>
      <c r="H1466" s="18">
        <f t="shared" ref="H1466:O1466" si="920">+H1467+H1470+H1473</f>
        <v>0</v>
      </c>
      <c r="I1466" s="18">
        <f t="shared" si="920"/>
        <v>0</v>
      </c>
      <c r="J1466" s="18">
        <f t="shared" si="920"/>
        <v>0</v>
      </c>
      <c r="K1466" s="18">
        <f t="shared" si="920"/>
        <v>0</v>
      </c>
      <c r="L1466" s="18">
        <f t="shared" si="920"/>
        <v>0</v>
      </c>
      <c r="M1466" s="18">
        <f t="shared" si="920"/>
        <v>0</v>
      </c>
      <c r="N1466" s="25">
        <f t="shared" si="920"/>
        <v>0</v>
      </c>
      <c r="O1466" s="25">
        <f t="shared" si="920"/>
        <v>0</v>
      </c>
    </row>
    <row r="1467" spans="1:16" ht="15.65" hidden="1" customHeight="1" x14ac:dyDescent="0.2">
      <c r="A1467" s="22" t="s">
        <v>890</v>
      </c>
      <c r="B1467" s="10">
        <v>700</v>
      </c>
      <c r="C1467" s="33" t="s">
        <v>242</v>
      </c>
      <c r="D1467" s="33" t="s">
        <v>35</v>
      </c>
      <c r="E1467" s="42" t="s">
        <v>891</v>
      </c>
      <c r="F1467" s="125"/>
      <c r="G1467" s="18">
        <f t="shared" ref="G1467:G1468" si="921">+G1468</f>
        <v>0</v>
      </c>
      <c r="H1467" s="18">
        <f t="shared" ref="H1467:O1476" si="922">+H1468</f>
        <v>0</v>
      </c>
      <c r="I1467" s="18">
        <f t="shared" si="922"/>
        <v>0</v>
      </c>
      <c r="J1467" s="18">
        <f t="shared" ref="J1467:J1468" si="923">+J1468</f>
        <v>0</v>
      </c>
      <c r="K1467" s="18">
        <f t="shared" si="922"/>
        <v>0</v>
      </c>
      <c r="L1467" s="18">
        <f t="shared" si="922"/>
        <v>0</v>
      </c>
      <c r="M1467" s="18">
        <f t="shared" ref="M1467:M1468" si="924">+M1468</f>
        <v>0</v>
      </c>
      <c r="N1467" s="25">
        <f t="shared" si="922"/>
        <v>0</v>
      </c>
      <c r="O1467" s="25">
        <f t="shared" si="922"/>
        <v>0</v>
      </c>
    </row>
    <row r="1468" spans="1:16" ht="27.2" hidden="1" x14ac:dyDescent="0.25">
      <c r="A1468" s="40" t="s">
        <v>553</v>
      </c>
      <c r="B1468" s="27">
        <v>700</v>
      </c>
      <c r="C1468" s="37" t="s">
        <v>242</v>
      </c>
      <c r="D1468" s="37" t="s">
        <v>35</v>
      </c>
      <c r="E1468" s="45" t="s">
        <v>891</v>
      </c>
      <c r="F1468" s="126">
        <v>600</v>
      </c>
      <c r="G1468" s="29">
        <f t="shared" si="921"/>
        <v>0</v>
      </c>
      <c r="H1468" s="29">
        <f t="shared" si="922"/>
        <v>0</v>
      </c>
      <c r="I1468" s="29">
        <f t="shared" si="922"/>
        <v>0</v>
      </c>
      <c r="J1468" s="29">
        <f t="shared" si="923"/>
        <v>0</v>
      </c>
      <c r="K1468" s="29">
        <f t="shared" si="922"/>
        <v>0</v>
      </c>
      <c r="L1468" s="29">
        <f t="shared" si="922"/>
        <v>0</v>
      </c>
      <c r="M1468" s="29">
        <f t="shared" si="924"/>
        <v>0</v>
      </c>
      <c r="N1468" s="39">
        <f t="shared" si="922"/>
        <v>0</v>
      </c>
      <c r="O1468" s="39">
        <f t="shared" si="922"/>
        <v>0</v>
      </c>
    </row>
    <row r="1469" spans="1:16" ht="15.65" hidden="1" customHeight="1" x14ac:dyDescent="0.25">
      <c r="A1469" s="40" t="s">
        <v>554</v>
      </c>
      <c r="B1469" s="27">
        <v>700</v>
      </c>
      <c r="C1469" s="37" t="s">
        <v>242</v>
      </c>
      <c r="D1469" s="37" t="s">
        <v>35</v>
      </c>
      <c r="E1469" s="45" t="s">
        <v>891</v>
      </c>
      <c r="F1469" s="126">
        <v>610</v>
      </c>
      <c r="G1469" s="29">
        <f>+H1469+I1469</f>
        <v>0</v>
      </c>
      <c r="H1469" s="29"/>
      <c r="I1469" s="29"/>
      <c r="J1469" s="29">
        <f>+K1469+L1469</f>
        <v>0</v>
      </c>
      <c r="K1469" s="29"/>
      <c r="L1469" s="29"/>
      <c r="M1469" s="29">
        <f>+N1469+O1469</f>
        <v>0</v>
      </c>
      <c r="N1469" s="11"/>
      <c r="O1469" s="11"/>
    </row>
    <row r="1470" spans="1:16" ht="25.85" hidden="1" x14ac:dyDescent="0.2">
      <c r="A1470" s="22" t="s">
        <v>892</v>
      </c>
      <c r="B1470" s="10">
        <v>700</v>
      </c>
      <c r="C1470" s="33" t="s">
        <v>242</v>
      </c>
      <c r="D1470" s="33" t="s">
        <v>35</v>
      </c>
      <c r="E1470" s="42" t="s">
        <v>893</v>
      </c>
      <c r="F1470" s="125"/>
      <c r="G1470" s="18">
        <f t="shared" ref="G1470:G1471" si="925">+G1471</f>
        <v>0</v>
      </c>
      <c r="H1470" s="18">
        <f t="shared" si="922"/>
        <v>0</v>
      </c>
      <c r="I1470" s="18">
        <f t="shared" si="922"/>
        <v>0</v>
      </c>
      <c r="J1470" s="18">
        <f t="shared" ref="J1470:J1471" si="926">+J1471</f>
        <v>0</v>
      </c>
      <c r="K1470" s="18">
        <f t="shared" si="922"/>
        <v>0</v>
      </c>
      <c r="L1470" s="18">
        <f t="shared" si="922"/>
        <v>0</v>
      </c>
      <c r="M1470" s="18">
        <f t="shared" ref="M1470:M1471" si="927">+M1471</f>
        <v>0</v>
      </c>
      <c r="N1470" s="25">
        <f t="shared" si="922"/>
        <v>0</v>
      </c>
      <c r="O1470" s="25">
        <f t="shared" si="922"/>
        <v>0</v>
      </c>
    </row>
    <row r="1471" spans="1:16" ht="15.65" hidden="1" customHeight="1" x14ac:dyDescent="0.25">
      <c r="A1471" s="40" t="s">
        <v>553</v>
      </c>
      <c r="B1471" s="27">
        <v>700</v>
      </c>
      <c r="C1471" s="37" t="s">
        <v>242</v>
      </c>
      <c r="D1471" s="37" t="s">
        <v>35</v>
      </c>
      <c r="E1471" s="45" t="s">
        <v>893</v>
      </c>
      <c r="F1471" s="126">
        <v>600</v>
      </c>
      <c r="G1471" s="29">
        <f t="shared" si="925"/>
        <v>0</v>
      </c>
      <c r="H1471" s="29">
        <f t="shared" si="922"/>
        <v>0</v>
      </c>
      <c r="I1471" s="29">
        <f t="shared" si="922"/>
        <v>0</v>
      </c>
      <c r="J1471" s="29">
        <f t="shared" si="926"/>
        <v>0</v>
      </c>
      <c r="K1471" s="29">
        <f t="shared" si="922"/>
        <v>0</v>
      </c>
      <c r="L1471" s="29">
        <f t="shared" si="922"/>
        <v>0</v>
      </c>
      <c r="M1471" s="29">
        <f t="shared" si="927"/>
        <v>0</v>
      </c>
      <c r="N1471" s="39">
        <f t="shared" si="922"/>
        <v>0</v>
      </c>
      <c r="O1471" s="39">
        <f t="shared" si="922"/>
        <v>0</v>
      </c>
    </row>
    <row r="1472" spans="1:16" ht="15.65" hidden="1" customHeight="1" x14ac:dyDescent="0.25">
      <c r="A1472" s="40" t="s">
        <v>554</v>
      </c>
      <c r="B1472" s="27">
        <v>700</v>
      </c>
      <c r="C1472" s="37" t="s">
        <v>242</v>
      </c>
      <c r="D1472" s="37" t="s">
        <v>35</v>
      </c>
      <c r="E1472" s="45" t="s">
        <v>893</v>
      </c>
      <c r="F1472" s="126">
        <v>610</v>
      </c>
      <c r="G1472" s="29">
        <f>+H1472+I1472</f>
        <v>0</v>
      </c>
      <c r="H1472" s="29"/>
      <c r="I1472" s="29"/>
      <c r="J1472" s="29">
        <f>+K1472+L1472</f>
        <v>0</v>
      </c>
      <c r="K1472" s="29"/>
      <c r="L1472" s="29"/>
      <c r="M1472" s="29">
        <f>+N1472+O1472</f>
        <v>0</v>
      </c>
      <c r="N1472" s="11"/>
      <c r="O1472" s="11"/>
    </row>
    <row r="1473" spans="1:15" ht="38.75" hidden="1" x14ac:dyDescent="0.2">
      <c r="A1473" s="22" t="s">
        <v>894</v>
      </c>
      <c r="B1473" s="10">
        <v>700</v>
      </c>
      <c r="C1473" s="33" t="s">
        <v>242</v>
      </c>
      <c r="D1473" s="33" t="s">
        <v>35</v>
      </c>
      <c r="E1473" s="42" t="s">
        <v>895</v>
      </c>
      <c r="F1473" s="125"/>
      <c r="G1473" s="18">
        <f t="shared" ref="G1473:G1474" si="928">+G1474</f>
        <v>0</v>
      </c>
      <c r="H1473" s="18">
        <f t="shared" si="922"/>
        <v>0</v>
      </c>
      <c r="I1473" s="18">
        <f t="shared" si="922"/>
        <v>0</v>
      </c>
      <c r="J1473" s="18">
        <f t="shared" ref="J1473:J1474" si="929">+J1474</f>
        <v>0</v>
      </c>
      <c r="K1473" s="18">
        <f t="shared" si="922"/>
        <v>0</v>
      </c>
      <c r="L1473" s="18">
        <f t="shared" si="922"/>
        <v>0</v>
      </c>
      <c r="M1473" s="18">
        <f t="shared" ref="M1473:M1474" si="930">+M1474</f>
        <v>0</v>
      </c>
      <c r="N1473" s="25">
        <f t="shared" si="922"/>
        <v>0</v>
      </c>
      <c r="O1473" s="25">
        <f t="shared" si="922"/>
        <v>0</v>
      </c>
    </row>
    <row r="1474" spans="1:15" ht="15.65" hidden="1" customHeight="1" x14ac:dyDescent="0.25">
      <c r="A1474" s="40" t="s">
        <v>553</v>
      </c>
      <c r="B1474" s="27">
        <v>700</v>
      </c>
      <c r="C1474" s="37" t="s">
        <v>242</v>
      </c>
      <c r="D1474" s="37" t="s">
        <v>35</v>
      </c>
      <c r="E1474" s="45" t="s">
        <v>895</v>
      </c>
      <c r="F1474" s="126">
        <v>600</v>
      </c>
      <c r="G1474" s="29">
        <f t="shared" si="928"/>
        <v>0</v>
      </c>
      <c r="H1474" s="29">
        <f t="shared" si="922"/>
        <v>0</v>
      </c>
      <c r="I1474" s="29">
        <f t="shared" si="922"/>
        <v>0</v>
      </c>
      <c r="J1474" s="29">
        <f t="shared" si="929"/>
        <v>0</v>
      </c>
      <c r="K1474" s="29">
        <f t="shared" si="922"/>
        <v>0</v>
      </c>
      <c r="L1474" s="29">
        <f t="shared" si="922"/>
        <v>0</v>
      </c>
      <c r="M1474" s="29">
        <f t="shared" si="930"/>
        <v>0</v>
      </c>
      <c r="N1474" s="39">
        <f t="shared" si="922"/>
        <v>0</v>
      </c>
      <c r="O1474" s="39">
        <f t="shared" si="922"/>
        <v>0</v>
      </c>
    </row>
    <row r="1475" spans="1:15" ht="15.65" hidden="1" customHeight="1" x14ac:dyDescent="0.25">
      <c r="A1475" s="40" t="s">
        <v>554</v>
      </c>
      <c r="B1475" s="27">
        <v>700</v>
      </c>
      <c r="C1475" s="37" t="s">
        <v>242</v>
      </c>
      <c r="D1475" s="37" t="s">
        <v>35</v>
      </c>
      <c r="E1475" s="45" t="s">
        <v>895</v>
      </c>
      <c r="F1475" s="126">
        <v>610</v>
      </c>
      <c r="G1475" s="29">
        <f>+H1475+I1475</f>
        <v>0</v>
      </c>
      <c r="H1475" s="29"/>
      <c r="I1475" s="29"/>
      <c r="J1475" s="29">
        <f>+K1475+L1475</f>
        <v>0</v>
      </c>
      <c r="K1475" s="29"/>
      <c r="L1475" s="29"/>
      <c r="M1475" s="29">
        <f>+N1475+O1475</f>
        <v>0</v>
      </c>
      <c r="N1475" s="11"/>
      <c r="O1475" s="11"/>
    </row>
    <row r="1476" spans="1:15" ht="29.9" hidden="1" customHeight="1" x14ac:dyDescent="0.2">
      <c r="A1476" s="68" t="s">
        <v>896</v>
      </c>
      <c r="B1476" s="10">
        <v>700</v>
      </c>
      <c r="C1476" s="33" t="s">
        <v>242</v>
      </c>
      <c r="D1476" s="33" t="s">
        <v>35</v>
      </c>
      <c r="E1476" s="9" t="s">
        <v>897</v>
      </c>
      <c r="F1476" s="31"/>
      <c r="G1476" s="18">
        <f>+G1477</f>
        <v>7885.0102699999998</v>
      </c>
      <c r="H1476" s="18">
        <f t="shared" si="922"/>
        <v>205.01026999999999</v>
      </c>
      <c r="I1476" s="18">
        <f t="shared" si="922"/>
        <v>7680</v>
      </c>
      <c r="J1476" s="18">
        <f t="shared" si="922"/>
        <v>0</v>
      </c>
      <c r="K1476" s="18">
        <f t="shared" si="922"/>
        <v>0</v>
      </c>
      <c r="L1476" s="18">
        <f t="shared" si="922"/>
        <v>0</v>
      </c>
      <c r="M1476" s="18">
        <f t="shared" si="922"/>
        <v>0</v>
      </c>
      <c r="N1476" s="18">
        <f t="shared" si="922"/>
        <v>0</v>
      </c>
      <c r="O1476" s="18">
        <f t="shared" si="922"/>
        <v>0</v>
      </c>
    </row>
    <row r="1477" spans="1:15" ht="15.65" customHeight="1" x14ac:dyDescent="0.2">
      <c r="A1477" s="68" t="s">
        <v>737</v>
      </c>
      <c r="B1477" s="10">
        <v>700</v>
      </c>
      <c r="C1477" s="33" t="s">
        <v>242</v>
      </c>
      <c r="D1477" s="33" t="s">
        <v>35</v>
      </c>
      <c r="E1477" s="9" t="s">
        <v>898</v>
      </c>
      <c r="F1477" s="31"/>
      <c r="G1477" s="18">
        <f>+G1478+G1481</f>
        <v>7885.0102699999998</v>
      </c>
      <c r="H1477" s="18">
        <f t="shared" ref="H1477:O1477" si="931">+H1478+H1481</f>
        <v>205.01026999999999</v>
      </c>
      <c r="I1477" s="18">
        <f t="shared" si="931"/>
        <v>7680</v>
      </c>
      <c r="J1477" s="18">
        <f t="shared" si="931"/>
        <v>0</v>
      </c>
      <c r="K1477" s="18">
        <f t="shared" si="931"/>
        <v>0</v>
      </c>
      <c r="L1477" s="18">
        <f t="shared" si="931"/>
        <v>0</v>
      </c>
      <c r="M1477" s="18">
        <f t="shared" si="931"/>
        <v>0</v>
      </c>
      <c r="N1477" s="18">
        <f t="shared" si="931"/>
        <v>0</v>
      </c>
      <c r="O1477" s="18">
        <f t="shared" si="931"/>
        <v>0</v>
      </c>
    </row>
    <row r="1478" spans="1:15" ht="15.65" customHeight="1" x14ac:dyDescent="0.2">
      <c r="A1478" s="60" t="s">
        <v>899</v>
      </c>
      <c r="B1478" s="10">
        <v>700</v>
      </c>
      <c r="C1478" s="33" t="s">
        <v>242</v>
      </c>
      <c r="D1478" s="33" t="s">
        <v>35</v>
      </c>
      <c r="E1478" s="9" t="s">
        <v>900</v>
      </c>
      <c r="F1478" s="31"/>
      <c r="G1478" s="18">
        <f t="shared" ref="G1478:O1479" si="932">+G1479</f>
        <v>7885.0102699999998</v>
      </c>
      <c r="H1478" s="18">
        <f t="shared" si="932"/>
        <v>205.01026999999999</v>
      </c>
      <c r="I1478" s="18">
        <f t="shared" si="932"/>
        <v>7680</v>
      </c>
      <c r="J1478" s="18">
        <f t="shared" si="932"/>
        <v>0</v>
      </c>
      <c r="K1478" s="18">
        <f t="shared" si="932"/>
        <v>0</v>
      </c>
      <c r="L1478" s="18">
        <f t="shared" si="932"/>
        <v>0</v>
      </c>
      <c r="M1478" s="18">
        <f t="shared" si="932"/>
        <v>0</v>
      </c>
      <c r="N1478" s="25">
        <f t="shared" si="932"/>
        <v>0</v>
      </c>
      <c r="O1478" s="25">
        <f t="shared" si="932"/>
        <v>0</v>
      </c>
    </row>
    <row r="1479" spans="1:15" ht="15.65" customHeight="1" x14ac:dyDescent="0.25">
      <c r="A1479" s="40" t="s">
        <v>39</v>
      </c>
      <c r="B1479" s="27">
        <v>700</v>
      </c>
      <c r="C1479" s="37" t="s">
        <v>242</v>
      </c>
      <c r="D1479" s="37" t="s">
        <v>35</v>
      </c>
      <c r="E1479" s="11" t="s">
        <v>900</v>
      </c>
      <c r="F1479" s="28">
        <v>200</v>
      </c>
      <c r="G1479" s="29">
        <f t="shared" si="932"/>
        <v>7885.0102699999998</v>
      </c>
      <c r="H1479" s="29">
        <f t="shared" si="932"/>
        <v>205.01026999999999</v>
      </c>
      <c r="I1479" s="29">
        <f t="shared" si="932"/>
        <v>7680</v>
      </c>
      <c r="J1479" s="29">
        <f t="shared" si="932"/>
        <v>0</v>
      </c>
      <c r="K1479" s="29">
        <f t="shared" si="932"/>
        <v>0</v>
      </c>
      <c r="L1479" s="29">
        <f t="shared" si="932"/>
        <v>0</v>
      </c>
      <c r="M1479" s="29">
        <f t="shared" si="932"/>
        <v>0</v>
      </c>
      <c r="N1479" s="11">
        <f t="shared" si="932"/>
        <v>0</v>
      </c>
      <c r="O1479" s="11">
        <f t="shared" si="932"/>
        <v>0</v>
      </c>
    </row>
    <row r="1480" spans="1:15" ht="15.65" customHeight="1" x14ac:dyDescent="0.25">
      <c r="A1480" s="40" t="s">
        <v>40</v>
      </c>
      <c r="B1480" s="27">
        <v>700</v>
      </c>
      <c r="C1480" s="37" t="s">
        <v>242</v>
      </c>
      <c r="D1480" s="37" t="s">
        <v>35</v>
      </c>
      <c r="E1480" s="11" t="s">
        <v>900</v>
      </c>
      <c r="F1480" s="28">
        <v>240</v>
      </c>
      <c r="G1480" s="29">
        <f>+H1480+I1480</f>
        <v>7885.0102699999998</v>
      </c>
      <c r="H1480" s="29">
        <v>205.01026999999999</v>
      </c>
      <c r="I1480" s="29">
        <v>7680</v>
      </c>
      <c r="J1480" s="29">
        <f>+K1480+L1480</f>
        <v>0</v>
      </c>
      <c r="K1480" s="29"/>
      <c r="L1480" s="29"/>
      <c r="M1480" s="29">
        <f>+N1480+O1480</f>
        <v>0</v>
      </c>
      <c r="N1480" s="11"/>
      <c r="O1480" s="11"/>
    </row>
    <row r="1481" spans="1:15" ht="23.1" hidden="1" customHeight="1" x14ac:dyDescent="0.2">
      <c r="A1481" s="68" t="s">
        <v>901</v>
      </c>
      <c r="B1481" s="10">
        <v>700</v>
      </c>
      <c r="C1481" s="33" t="s">
        <v>242</v>
      </c>
      <c r="D1481" s="33" t="s">
        <v>35</v>
      </c>
      <c r="E1481" s="129" t="s">
        <v>902</v>
      </c>
      <c r="F1481" s="31"/>
      <c r="G1481" s="18">
        <f t="shared" ref="G1481:O1482" si="933">+G1482</f>
        <v>0</v>
      </c>
      <c r="H1481" s="18">
        <f t="shared" si="933"/>
        <v>0</v>
      </c>
      <c r="I1481" s="18">
        <f t="shared" si="933"/>
        <v>0</v>
      </c>
      <c r="J1481" s="18">
        <f t="shared" si="933"/>
        <v>0</v>
      </c>
      <c r="K1481" s="18">
        <f t="shared" si="933"/>
        <v>0</v>
      </c>
      <c r="L1481" s="18">
        <f t="shared" si="933"/>
        <v>0</v>
      </c>
      <c r="M1481" s="18">
        <f t="shared" si="933"/>
        <v>0</v>
      </c>
      <c r="N1481" s="25">
        <f t="shared" si="933"/>
        <v>0</v>
      </c>
      <c r="O1481" s="25">
        <f t="shared" si="933"/>
        <v>0</v>
      </c>
    </row>
    <row r="1482" spans="1:15" ht="15.65" hidden="1" customHeight="1" x14ac:dyDescent="0.25">
      <c r="A1482" s="70" t="s">
        <v>272</v>
      </c>
      <c r="B1482" s="27">
        <v>700</v>
      </c>
      <c r="C1482" s="37" t="s">
        <v>242</v>
      </c>
      <c r="D1482" s="37" t="s">
        <v>35</v>
      </c>
      <c r="E1482" s="130" t="s">
        <v>902</v>
      </c>
      <c r="F1482" s="28">
        <v>400</v>
      </c>
      <c r="G1482" s="29">
        <f t="shared" si="933"/>
        <v>0</v>
      </c>
      <c r="H1482" s="29">
        <f t="shared" si="933"/>
        <v>0</v>
      </c>
      <c r="I1482" s="29">
        <f t="shared" si="933"/>
        <v>0</v>
      </c>
      <c r="J1482" s="29">
        <f t="shared" si="933"/>
        <v>0</v>
      </c>
      <c r="K1482" s="29">
        <f t="shared" si="933"/>
        <v>0</v>
      </c>
      <c r="L1482" s="29">
        <f t="shared" si="933"/>
        <v>0</v>
      </c>
      <c r="M1482" s="29">
        <f t="shared" si="933"/>
        <v>0</v>
      </c>
      <c r="N1482" s="11">
        <f t="shared" si="933"/>
        <v>0</v>
      </c>
      <c r="O1482" s="11">
        <f t="shared" si="933"/>
        <v>0</v>
      </c>
    </row>
    <row r="1483" spans="1:15" ht="15.65" hidden="1" customHeight="1" x14ac:dyDescent="0.25">
      <c r="A1483" s="71" t="s">
        <v>274</v>
      </c>
      <c r="B1483" s="27">
        <v>700</v>
      </c>
      <c r="C1483" s="37" t="s">
        <v>242</v>
      </c>
      <c r="D1483" s="37" t="s">
        <v>35</v>
      </c>
      <c r="E1483" s="130" t="s">
        <v>902</v>
      </c>
      <c r="F1483" s="28">
        <v>410</v>
      </c>
      <c r="G1483" s="29">
        <f>+H1483+I1483</f>
        <v>0</v>
      </c>
      <c r="H1483" s="29"/>
      <c r="I1483" s="29"/>
      <c r="J1483" s="29">
        <f>+K1483+L1483</f>
        <v>0</v>
      </c>
      <c r="K1483" s="29"/>
      <c r="L1483" s="29"/>
      <c r="M1483" s="29">
        <f>+N1483+O1483</f>
        <v>0</v>
      </c>
      <c r="N1483" s="11"/>
      <c r="O1483" s="11"/>
    </row>
    <row r="1484" spans="1:15" x14ac:dyDescent="0.2">
      <c r="A1484" s="22" t="s">
        <v>24</v>
      </c>
      <c r="B1484" s="10">
        <v>700</v>
      </c>
      <c r="C1484" s="33" t="s">
        <v>242</v>
      </c>
      <c r="D1484" s="33" t="s">
        <v>35</v>
      </c>
      <c r="E1484" s="42" t="s">
        <v>25</v>
      </c>
      <c r="F1484" s="125"/>
      <c r="G1484" s="18">
        <f t="shared" ref="G1484:O1484" si="934">+G1495+G1501+G1488+G1506+G1509+G1498+G1512+G1485</f>
        <v>24828.9</v>
      </c>
      <c r="H1484" s="18">
        <f t="shared" si="934"/>
        <v>24828.9</v>
      </c>
      <c r="I1484" s="18">
        <f t="shared" si="934"/>
        <v>0</v>
      </c>
      <c r="J1484" s="18">
        <f t="shared" si="934"/>
        <v>80497.194860000003</v>
      </c>
      <c r="K1484" s="18">
        <f t="shared" si="934"/>
        <v>77567.89486</v>
      </c>
      <c r="L1484" s="18">
        <f t="shared" si="934"/>
        <v>2929.2999999999997</v>
      </c>
      <c r="M1484" s="18">
        <f t="shared" si="934"/>
        <v>84485.553790000005</v>
      </c>
      <c r="N1484" s="25">
        <f t="shared" si="934"/>
        <v>81595.253790000002</v>
      </c>
      <c r="O1484" s="25">
        <f t="shared" si="934"/>
        <v>2890.3</v>
      </c>
    </row>
    <row r="1485" spans="1:15" ht="25.85" x14ac:dyDescent="0.25">
      <c r="A1485" s="35" t="s">
        <v>875</v>
      </c>
      <c r="B1485" s="10">
        <v>700</v>
      </c>
      <c r="C1485" s="37" t="s">
        <v>242</v>
      </c>
      <c r="D1485" s="37" t="s">
        <v>35</v>
      </c>
      <c r="E1485" s="9" t="s">
        <v>903</v>
      </c>
      <c r="F1485" s="36"/>
      <c r="G1485" s="18">
        <f t="shared" ref="G1485:O1486" si="935">+G1486</f>
        <v>0</v>
      </c>
      <c r="H1485" s="18">
        <f t="shared" si="935"/>
        <v>0</v>
      </c>
      <c r="I1485" s="18">
        <f t="shared" si="935"/>
        <v>0</v>
      </c>
      <c r="J1485" s="18">
        <f t="shared" si="935"/>
        <v>21111.200000000001</v>
      </c>
      <c r="K1485" s="18">
        <f t="shared" si="935"/>
        <v>21111.200000000001</v>
      </c>
      <c r="L1485" s="18">
        <f t="shared" si="935"/>
        <v>0</v>
      </c>
      <c r="M1485" s="18">
        <f t="shared" si="935"/>
        <v>22208.3</v>
      </c>
      <c r="N1485" s="25">
        <f t="shared" si="935"/>
        <v>22208.3</v>
      </c>
      <c r="O1485" s="25">
        <f t="shared" si="935"/>
        <v>0</v>
      </c>
    </row>
    <row r="1486" spans="1:15" ht="27.2" x14ac:dyDescent="0.25">
      <c r="A1486" s="26" t="s">
        <v>553</v>
      </c>
      <c r="B1486" s="27">
        <v>700</v>
      </c>
      <c r="C1486" s="37" t="s">
        <v>242</v>
      </c>
      <c r="D1486" s="37" t="s">
        <v>35</v>
      </c>
      <c r="E1486" s="11" t="s">
        <v>903</v>
      </c>
      <c r="F1486" s="38">
        <v>600</v>
      </c>
      <c r="G1486" s="29">
        <f t="shared" si="935"/>
        <v>0</v>
      </c>
      <c r="H1486" s="29">
        <f t="shared" si="935"/>
        <v>0</v>
      </c>
      <c r="I1486" s="29">
        <f t="shared" si="935"/>
        <v>0</v>
      </c>
      <c r="J1486" s="29">
        <f t="shared" si="935"/>
        <v>21111.200000000001</v>
      </c>
      <c r="K1486" s="29">
        <f t="shared" si="935"/>
        <v>21111.200000000001</v>
      </c>
      <c r="L1486" s="29">
        <f t="shared" si="935"/>
        <v>0</v>
      </c>
      <c r="M1486" s="29">
        <f t="shared" si="935"/>
        <v>22208.3</v>
      </c>
      <c r="N1486" s="11">
        <f t="shared" si="935"/>
        <v>22208.3</v>
      </c>
      <c r="O1486" s="11">
        <f t="shared" si="935"/>
        <v>0</v>
      </c>
    </row>
    <row r="1487" spans="1:15" ht="13.6" x14ac:dyDescent="0.25">
      <c r="A1487" s="60" t="s">
        <v>554</v>
      </c>
      <c r="B1487" s="27">
        <v>700</v>
      </c>
      <c r="C1487" s="37" t="s">
        <v>242</v>
      </c>
      <c r="D1487" s="37" t="s">
        <v>35</v>
      </c>
      <c r="E1487" s="11" t="s">
        <v>903</v>
      </c>
      <c r="F1487" s="38">
        <v>610</v>
      </c>
      <c r="G1487" s="29">
        <f>+H1487+I1487</f>
        <v>0</v>
      </c>
      <c r="H1487" s="29"/>
      <c r="I1487" s="29"/>
      <c r="J1487" s="29">
        <f>+K1487+L1487</f>
        <v>21111.200000000001</v>
      </c>
      <c r="K1487" s="29">
        <v>21111.200000000001</v>
      </c>
      <c r="L1487" s="29"/>
      <c r="M1487" s="29">
        <f>+N1487+O1487</f>
        <v>22208.3</v>
      </c>
      <c r="N1487" s="11">
        <v>22208.3</v>
      </c>
      <c r="O1487" s="11"/>
    </row>
    <row r="1488" spans="1:15" ht="25.85" x14ac:dyDescent="0.2">
      <c r="A1488" s="22" t="s">
        <v>355</v>
      </c>
      <c r="B1488" s="10">
        <v>700</v>
      </c>
      <c r="C1488" s="33" t="s">
        <v>242</v>
      </c>
      <c r="D1488" s="33" t="s">
        <v>35</v>
      </c>
      <c r="E1488" s="9" t="s">
        <v>904</v>
      </c>
      <c r="F1488" s="31"/>
      <c r="G1488" s="18">
        <f>+G1489+G1491+G1493</f>
        <v>0</v>
      </c>
      <c r="H1488" s="18">
        <f t="shared" ref="H1488:O1488" si="936">+H1489+H1491+H1493</f>
        <v>0</v>
      </c>
      <c r="I1488" s="18">
        <f t="shared" si="936"/>
        <v>0</v>
      </c>
      <c r="J1488" s="18">
        <f t="shared" si="936"/>
        <v>56378.5</v>
      </c>
      <c r="K1488" s="18">
        <f t="shared" si="936"/>
        <v>56378.5</v>
      </c>
      <c r="L1488" s="18">
        <f t="shared" si="936"/>
        <v>0</v>
      </c>
      <c r="M1488" s="18">
        <f t="shared" si="936"/>
        <v>59309.8</v>
      </c>
      <c r="N1488" s="25">
        <f t="shared" si="936"/>
        <v>59309.8</v>
      </c>
      <c r="O1488" s="25">
        <f t="shared" si="936"/>
        <v>0</v>
      </c>
    </row>
    <row r="1489" spans="1:16" ht="40.75" x14ac:dyDescent="0.25">
      <c r="A1489" s="40" t="s">
        <v>28</v>
      </c>
      <c r="B1489" s="27">
        <v>700</v>
      </c>
      <c r="C1489" s="37" t="s">
        <v>242</v>
      </c>
      <c r="D1489" s="37" t="s">
        <v>35</v>
      </c>
      <c r="E1489" s="11" t="s">
        <v>904</v>
      </c>
      <c r="F1489" s="49" t="s">
        <v>49</v>
      </c>
      <c r="G1489" s="29">
        <f t="shared" ref="G1489:O1489" si="937">+G1490</f>
        <v>0</v>
      </c>
      <c r="H1489" s="29">
        <f t="shared" si="937"/>
        <v>0</v>
      </c>
      <c r="I1489" s="29">
        <f t="shared" si="937"/>
        <v>0</v>
      </c>
      <c r="J1489" s="29">
        <f t="shared" si="937"/>
        <v>50000</v>
      </c>
      <c r="K1489" s="29">
        <f t="shared" si="937"/>
        <v>50000</v>
      </c>
      <c r="L1489" s="29">
        <f t="shared" si="937"/>
        <v>0</v>
      </c>
      <c r="M1489" s="29">
        <f t="shared" si="937"/>
        <v>52931.3</v>
      </c>
      <c r="N1489" s="39">
        <f t="shared" si="937"/>
        <v>52931.3</v>
      </c>
      <c r="O1489" s="11">
        <f t="shared" si="937"/>
        <v>0</v>
      </c>
    </row>
    <row r="1490" spans="1:16" ht="13.6" x14ac:dyDescent="0.25">
      <c r="A1490" s="26" t="s">
        <v>151</v>
      </c>
      <c r="B1490" s="27">
        <v>700</v>
      </c>
      <c r="C1490" s="37" t="s">
        <v>242</v>
      </c>
      <c r="D1490" s="37" t="s">
        <v>35</v>
      </c>
      <c r="E1490" s="11" t="s">
        <v>904</v>
      </c>
      <c r="F1490" s="49" t="s">
        <v>152</v>
      </c>
      <c r="G1490" s="29">
        <f>+H1490+I1490</f>
        <v>0</v>
      </c>
      <c r="H1490" s="29"/>
      <c r="I1490" s="29"/>
      <c r="J1490" s="29">
        <f>+K1490+L1490</f>
        <v>50000</v>
      </c>
      <c r="K1490" s="29">
        <v>50000</v>
      </c>
      <c r="L1490" s="29"/>
      <c r="M1490" s="29">
        <f>+N1490+O1490</f>
        <v>52931.3</v>
      </c>
      <c r="N1490" s="39">
        <f>59309.8-6378.5</f>
        <v>52931.3</v>
      </c>
      <c r="O1490" s="11"/>
    </row>
    <row r="1491" spans="1:16" ht="13.6" x14ac:dyDescent="0.25">
      <c r="A1491" s="40" t="s">
        <v>39</v>
      </c>
      <c r="B1491" s="27">
        <v>700</v>
      </c>
      <c r="C1491" s="37" t="s">
        <v>242</v>
      </c>
      <c r="D1491" s="37" t="s">
        <v>35</v>
      </c>
      <c r="E1491" s="11" t="s">
        <v>904</v>
      </c>
      <c r="F1491" s="38">
        <v>200</v>
      </c>
      <c r="G1491" s="29">
        <f t="shared" ref="G1491:O1491" si="938">+G1492</f>
        <v>0</v>
      </c>
      <c r="H1491" s="29">
        <f>+H1492</f>
        <v>0</v>
      </c>
      <c r="I1491" s="29">
        <f t="shared" si="938"/>
        <v>0</v>
      </c>
      <c r="J1491" s="29">
        <f t="shared" si="938"/>
        <v>6372.6</v>
      </c>
      <c r="K1491" s="29">
        <f t="shared" si="938"/>
        <v>6372.6</v>
      </c>
      <c r="L1491" s="29">
        <f t="shared" si="938"/>
        <v>0</v>
      </c>
      <c r="M1491" s="29">
        <f t="shared" si="938"/>
        <v>6372.6</v>
      </c>
      <c r="N1491" s="39">
        <f t="shared" si="938"/>
        <v>6372.6</v>
      </c>
      <c r="O1491" s="11">
        <f t="shared" si="938"/>
        <v>0</v>
      </c>
    </row>
    <row r="1492" spans="1:16" ht="13.6" x14ac:dyDescent="0.25">
      <c r="A1492" s="40" t="s">
        <v>40</v>
      </c>
      <c r="B1492" s="27">
        <v>700</v>
      </c>
      <c r="C1492" s="37" t="s">
        <v>242</v>
      </c>
      <c r="D1492" s="37" t="s">
        <v>35</v>
      </c>
      <c r="E1492" s="11" t="s">
        <v>904</v>
      </c>
      <c r="F1492" s="38">
        <v>240</v>
      </c>
      <c r="G1492" s="29">
        <f>+H1492+I1492</f>
        <v>0</v>
      </c>
      <c r="H1492" s="29"/>
      <c r="I1492" s="29"/>
      <c r="J1492" s="29">
        <f>+K1492+L1492</f>
        <v>6372.6</v>
      </c>
      <c r="K1492" s="29">
        <v>6372.6</v>
      </c>
      <c r="L1492" s="29"/>
      <c r="M1492" s="29">
        <f>+N1492+O1492</f>
        <v>6372.6</v>
      </c>
      <c r="N1492" s="39">
        <v>6372.6</v>
      </c>
      <c r="O1492" s="11"/>
    </row>
    <row r="1493" spans="1:16" ht="13.6" x14ac:dyDescent="0.25">
      <c r="A1493" s="41" t="s">
        <v>41</v>
      </c>
      <c r="B1493" s="27">
        <v>700</v>
      </c>
      <c r="C1493" s="37" t="s">
        <v>242</v>
      </c>
      <c r="D1493" s="37" t="s">
        <v>35</v>
      </c>
      <c r="E1493" s="11" t="s">
        <v>904</v>
      </c>
      <c r="F1493" s="38">
        <v>800</v>
      </c>
      <c r="G1493" s="29">
        <f t="shared" ref="G1493:O1493" si="939">+G1494</f>
        <v>0</v>
      </c>
      <c r="H1493" s="29">
        <f t="shared" si="939"/>
        <v>0</v>
      </c>
      <c r="I1493" s="29">
        <f t="shared" si="939"/>
        <v>0</v>
      </c>
      <c r="J1493" s="29">
        <f t="shared" si="939"/>
        <v>5.9</v>
      </c>
      <c r="K1493" s="29">
        <f t="shared" si="939"/>
        <v>5.9</v>
      </c>
      <c r="L1493" s="29">
        <f t="shared" si="939"/>
        <v>0</v>
      </c>
      <c r="M1493" s="29">
        <f t="shared" si="939"/>
        <v>5.9</v>
      </c>
      <c r="N1493" s="39">
        <f t="shared" si="939"/>
        <v>5.9</v>
      </c>
      <c r="O1493" s="11">
        <f t="shared" si="939"/>
        <v>0</v>
      </c>
    </row>
    <row r="1494" spans="1:16" ht="13.6" x14ac:dyDescent="0.25">
      <c r="A1494" s="26" t="s">
        <v>42</v>
      </c>
      <c r="B1494" s="27">
        <v>700</v>
      </c>
      <c r="C1494" s="37" t="s">
        <v>242</v>
      </c>
      <c r="D1494" s="37" t="s">
        <v>35</v>
      </c>
      <c r="E1494" s="11" t="s">
        <v>904</v>
      </c>
      <c r="F1494" s="38">
        <v>850</v>
      </c>
      <c r="G1494" s="29">
        <f>+H1494+I1494</f>
        <v>0</v>
      </c>
      <c r="H1494" s="29"/>
      <c r="I1494" s="29"/>
      <c r="J1494" s="29">
        <f>+K1494+L1494</f>
        <v>5.9</v>
      </c>
      <c r="K1494" s="29">
        <v>5.9</v>
      </c>
      <c r="L1494" s="29"/>
      <c r="M1494" s="29">
        <f>+N1494+O1494</f>
        <v>5.9</v>
      </c>
      <c r="N1494" s="39">
        <v>5.9</v>
      </c>
      <c r="O1494" s="11"/>
    </row>
    <row r="1495" spans="1:16" ht="15.65" x14ac:dyDescent="0.2">
      <c r="A1495" s="32" t="s">
        <v>32</v>
      </c>
      <c r="B1495" s="10">
        <v>700</v>
      </c>
      <c r="C1495" s="33" t="s">
        <v>242</v>
      </c>
      <c r="D1495" s="33" t="s">
        <v>35</v>
      </c>
      <c r="E1495" s="42" t="s">
        <v>33</v>
      </c>
      <c r="F1495" s="125"/>
      <c r="G1495" s="18">
        <f t="shared" ref="G1495:O1496" si="940">+G1496</f>
        <v>24828.9</v>
      </c>
      <c r="H1495" s="18">
        <f t="shared" si="940"/>
        <v>24828.9</v>
      </c>
      <c r="I1495" s="18">
        <f t="shared" si="940"/>
        <v>0</v>
      </c>
      <c r="J1495" s="18">
        <f t="shared" si="940"/>
        <v>0</v>
      </c>
      <c r="K1495" s="18">
        <f t="shared" si="940"/>
        <v>0</v>
      </c>
      <c r="L1495" s="18">
        <f t="shared" si="940"/>
        <v>0</v>
      </c>
      <c r="M1495" s="18">
        <f t="shared" si="940"/>
        <v>0</v>
      </c>
      <c r="N1495" s="25">
        <f t="shared" si="940"/>
        <v>0</v>
      </c>
      <c r="O1495" s="25">
        <f t="shared" si="940"/>
        <v>0</v>
      </c>
    </row>
    <row r="1496" spans="1:16" ht="40.75" x14ac:dyDescent="0.25">
      <c r="A1496" s="40" t="s">
        <v>28</v>
      </c>
      <c r="B1496" s="27">
        <v>700</v>
      </c>
      <c r="C1496" s="37" t="s">
        <v>242</v>
      </c>
      <c r="D1496" s="37" t="s">
        <v>35</v>
      </c>
      <c r="E1496" s="45" t="s">
        <v>33</v>
      </c>
      <c r="F1496" s="126">
        <v>100</v>
      </c>
      <c r="G1496" s="29">
        <f t="shared" si="940"/>
        <v>24828.9</v>
      </c>
      <c r="H1496" s="29">
        <f t="shared" si="940"/>
        <v>24828.9</v>
      </c>
      <c r="I1496" s="29">
        <f t="shared" si="940"/>
        <v>0</v>
      </c>
      <c r="J1496" s="29">
        <f t="shared" si="940"/>
        <v>0</v>
      </c>
      <c r="K1496" s="29">
        <f t="shared" si="940"/>
        <v>0</v>
      </c>
      <c r="L1496" s="29">
        <f t="shared" si="940"/>
        <v>0</v>
      </c>
      <c r="M1496" s="29">
        <f t="shared" si="940"/>
        <v>0</v>
      </c>
      <c r="N1496" s="11">
        <f t="shared" si="940"/>
        <v>0</v>
      </c>
      <c r="O1496" s="11">
        <f t="shared" si="940"/>
        <v>0</v>
      </c>
    </row>
    <row r="1497" spans="1:16" ht="13.6" x14ac:dyDescent="0.25">
      <c r="A1497" s="26" t="s">
        <v>151</v>
      </c>
      <c r="B1497" s="27">
        <v>700</v>
      </c>
      <c r="C1497" s="37" t="s">
        <v>242</v>
      </c>
      <c r="D1497" s="37" t="s">
        <v>35</v>
      </c>
      <c r="E1497" s="45" t="s">
        <v>33</v>
      </c>
      <c r="F1497" s="126">
        <v>110</v>
      </c>
      <c r="G1497" s="29">
        <f>+H1497+I1497</f>
        <v>24828.9</v>
      </c>
      <c r="H1497" s="29">
        <v>24828.9</v>
      </c>
      <c r="I1497" s="29"/>
      <c r="J1497" s="29">
        <f>+K1497+L1497</f>
        <v>0</v>
      </c>
      <c r="K1497" s="29"/>
      <c r="L1497" s="29"/>
      <c r="M1497" s="29">
        <f>+N1497+O1497</f>
        <v>0</v>
      </c>
      <c r="N1497" s="11"/>
      <c r="O1497" s="11"/>
      <c r="P1497" s="1" t="s">
        <v>905</v>
      </c>
    </row>
    <row r="1498" spans="1:16" ht="25.85" hidden="1" x14ac:dyDescent="0.2">
      <c r="A1498" s="108" t="s">
        <v>724</v>
      </c>
      <c r="B1498" s="10">
        <v>700</v>
      </c>
      <c r="C1498" s="33" t="s">
        <v>242</v>
      </c>
      <c r="D1498" s="33" t="s">
        <v>35</v>
      </c>
      <c r="E1498" s="42" t="s">
        <v>725</v>
      </c>
      <c r="F1498" s="125"/>
      <c r="G1498" s="18">
        <f t="shared" ref="G1498:I1498" si="941">+G1499+G1501</f>
        <v>0</v>
      </c>
      <c r="H1498" s="18">
        <f t="shared" si="941"/>
        <v>0</v>
      </c>
      <c r="I1498" s="18">
        <f t="shared" si="941"/>
        <v>0</v>
      </c>
      <c r="J1498" s="18">
        <f t="shared" ref="J1498:O1498" si="942">+J1499+J1501</f>
        <v>0</v>
      </c>
      <c r="K1498" s="18">
        <f t="shared" si="942"/>
        <v>0</v>
      </c>
      <c r="L1498" s="18">
        <f t="shared" si="942"/>
        <v>0</v>
      </c>
      <c r="M1498" s="18">
        <f t="shared" si="942"/>
        <v>0</v>
      </c>
      <c r="N1498" s="25">
        <f t="shared" si="942"/>
        <v>0</v>
      </c>
      <c r="O1498" s="25">
        <f t="shared" si="942"/>
        <v>0</v>
      </c>
    </row>
    <row r="1499" spans="1:16" ht="13.6" hidden="1" x14ac:dyDescent="0.25">
      <c r="A1499" s="40" t="s">
        <v>39</v>
      </c>
      <c r="B1499" s="27">
        <v>700</v>
      </c>
      <c r="C1499" s="37" t="s">
        <v>242</v>
      </c>
      <c r="D1499" s="37" t="s">
        <v>35</v>
      </c>
      <c r="E1499" s="45" t="s">
        <v>725</v>
      </c>
      <c r="F1499" s="126">
        <v>200</v>
      </c>
      <c r="G1499" s="29">
        <f t="shared" ref="G1499:O1499" si="943">+G1500</f>
        <v>0</v>
      </c>
      <c r="H1499" s="29">
        <f t="shared" si="943"/>
        <v>0</v>
      </c>
      <c r="I1499" s="29">
        <f t="shared" si="943"/>
        <v>0</v>
      </c>
      <c r="J1499" s="29">
        <f t="shared" si="943"/>
        <v>0</v>
      </c>
      <c r="K1499" s="29">
        <f t="shared" si="943"/>
        <v>0</v>
      </c>
      <c r="L1499" s="29">
        <f t="shared" si="943"/>
        <v>0</v>
      </c>
      <c r="M1499" s="29">
        <f t="shared" si="943"/>
        <v>0</v>
      </c>
      <c r="N1499" s="11">
        <f t="shared" si="943"/>
        <v>0</v>
      </c>
      <c r="O1499" s="11">
        <f t="shared" si="943"/>
        <v>0</v>
      </c>
    </row>
    <row r="1500" spans="1:16" ht="13.6" hidden="1" x14ac:dyDescent="0.25">
      <c r="A1500" s="40" t="s">
        <v>40</v>
      </c>
      <c r="B1500" s="27">
        <v>700</v>
      </c>
      <c r="C1500" s="37" t="s">
        <v>242</v>
      </c>
      <c r="D1500" s="37" t="s">
        <v>35</v>
      </c>
      <c r="E1500" s="45" t="s">
        <v>725</v>
      </c>
      <c r="F1500" s="126">
        <v>240</v>
      </c>
      <c r="G1500" s="29">
        <f>+H1500+I1500</f>
        <v>0</v>
      </c>
      <c r="H1500" s="29"/>
      <c r="I1500" s="29"/>
      <c r="J1500" s="29">
        <f>+K1500+L1500</f>
        <v>0</v>
      </c>
      <c r="K1500" s="29"/>
      <c r="L1500" s="29"/>
      <c r="M1500" s="29">
        <f>+N1500+O1500</f>
        <v>0</v>
      </c>
      <c r="N1500" s="11"/>
      <c r="O1500" s="11"/>
    </row>
    <row r="1501" spans="1:16" ht="25.85" hidden="1" x14ac:dyDescent="0.2">
      <c r="A1501" s="128" t="s">
        <v>906</v>
      </c>
      <c r="B1501" s="10">
        <v>700</v>
      </c>
      <c r="C1501" s="33" t="s">
        <v>242</v>
      </c>
      <c r="D1501" s="33" t="s">
        <v>35</v>
      </c>
      <c r="E1501" s="42" t="s">
        <v>907</v>
      </c>
      <c r="F1501" s="125"/>
      <c r="G1501" s="18">
        <f t="shared" ref="G1501:I1501" si="944">+G1502+G1504</f>
        <v>0</v>
      </c>
      <c r="H1501" s="18">
        <f t="shared" si="944"/>
        <v>0</v>
      </c>
      <c r="I1501" s="18">
        <f t="shared" si="944"/>
        <v>0</v>
      </c>
      <c r="J1501" s="18">
        <f t="shared" ref="J1501:O1501" si="945">+J1502+J1504</f>
        <v>0</v>
      </c>
      <c r="K1501" s="18">
        <f t="shared" si="945"/>
        <v>0</v>
      </c>
      <c r="L1501" s="18">
        <f t="shared" si="945"/>
        <v>0</v>
      </c>
      <c r="M1501" s="18">
        <f t="shared" si="945"/>
        <v>0</v>
      </c>
      <c r="N1501" s="25">
        <f t="shared" si="945"/>
        <v>0</v>
      </c>
      <c r="O1501" s="25">
        <f t="shared" si="945"/>
        <v>0</v>
      </c>
    </row>
    <row r="1502" spans="1:16" ht="13.6" hidden="1" x14ac:dyDescent="0.25">
      <c r="A1502" s="40" t="s">
        <v>39</v>
      </c>
      <c r="B1502" s="27">
        <v>700</v>
      </c>
      <c r="C1502" s="37" t="s">
        <v>242</v>
      </c>
      <c r="D1502" s="37" t="s">
        <v>35</v>
      </c>
      <c r="E1502" s="45" t="s">
        <v>907</v>
      </c>
      <c r="F1502" s="126">
        <v>200</v>
      </c>
      <c r="G1502" s="29">
        <f t="shared" ref="G1502:O1502" si="946">+G1503</f>
        <v>0</v>
      </c>
      <c r="H1502" s="29">
        <f t="shared" si="946"/>
        <v>0</v>
      </c>
      <c r="I1502" s="29">
        <f t="shared" si="946"/>
        <v>0</v>
      </c>
      <c r="J1502" s="29">
        <f t="shared" si="946"/>
        <v>0</v>
      </c>
      <c r="K1502" s="29">
        <f t="shared" si="946"/>
        <v>0</v>
      </c>
      <c r="L1502" s="29">
        <f t="shared" si="946"/>
        <v>0</v>
      </c>
      <c r="M1502" s="29">
        <f t="shared" si="946"/>
        <v>0</v>
      </c>
      <c r="N1502" s="11">
        <f t="shared" si="946"/>
        <v>0</v>
      </c>
      <c r="O1502" s="11">
        <f t="shared" si="946"/>
        <v>0</v>
      </c>
    </row>
    <row r="1503" spans="1:16" ht="13.6" hidden="1" x14ac:dyDescent="0.25">
      <c r="A1503" s="40" t="s">
        <v>40</v>
      </c>
      <c r="B1503" s="27">
        <v>700</v>
      </c>
      <c r="C1503" s="37" t="s">
        <v>242</v>
      </c>
      <c r="D1503" s="37" t="s">
        <v>35</v>
      </c>
      <c r="E1503" s="45" t="s">
        <v>907</v>
      </c>
      <c r="F1503" s="126">
        <v>240</v>
      </c>
      <c r="G1503" s="29">
        <f>+H1503+I1503</f>
        <v>0</v>
      </c>
      <c r="H1503" s="29"/>
      <c r="I1503" s="29"/>
      <c r="J1503" s="29">
        <f>+K1503+L1503</f>
        <v>0</v>
      </c>
      <c r="K1503" s="29"/>
      <c r="L1503" s="29"/>
      <c r="M1503" s="29">
        <f>+N1503+O1503</f>
        <v>0</v>
      </c>
      <c r="N1503" s="11"/>
      <c r="O1503" s="11"/>
    </row>
    <row r="1504" spans="1:16" ht="13.6" hidden="1" x14ac:dyDescent="0.25">
      <c r="A1504" s="40" t="s">
        <v>220</v>
      </c>
      <c r="B1504" s="27">
        <v>700</v>
      </c>
      <c r="C1504" s="37" t="s">
        <v>242</v>
      </c>
      <c r="D1504" s="37" t="s">
        <v>35</v>
      </c>
      <c r="E1504" s="45" t="s">
        <v>907</v>
      </c>
      <c r="F1504" s="126">
        <v>600</v>
      </c>
      <c r="G1504" s="29"/>
      <c r="H1504" s="29">
        <f t="shared" ref="H1504:O1504" si="947">+H1505</f>
        <v>0</v>
      </c>
      <c r="I1504" s="29">
        <f t="shared" si="947"/>
        <v>0</v>
      </c>
      <c r="J1504" s="29"/>
      <c r="K1504" s="29">
        <f t="shared" si="947"/>
        <v>0</v>
      </c>
      <c r="L1504" s="29">
        <f t="shared" si="947"/>
        <v>0</v>
      </c>
      <c r="M1504" s="29"/>
      <c r="N1504" s="39">
        <f t="shared" si="947"/>
        <v>0</v>
      </c>
      <c r="O1504" s="39">
        <f t="shared" si="947"/>
        <v>0</v>
      </c>
    </row>
    <row r="1505" spans="1:15" ht="13.6" hidden="1" x14ac:dyDescent="0.25">
      <c r="A1505" s="60" t="s">
        <v>554</v>
      </c>
      <c r="B1505" s="27">
        <v>700</v>
      </c>
      <c r="C1505" s="37" t="s">
        <v>242</v>
      </c>
      <c r="D1505" s="37" t="s">
        <v>35</v>
      </c>
      <c r="E1505" s="45" t="s">
        <v>907</v>
      </c>
      <c r="F1505" s="126">
        <v>610</v>
      </c>
      <c r="G1505" s="29"/>
      <c r="H1505" s="29"/>
      <c r="I1505" s="29">
        <f>1298.7-1298.7</f>
        <v>0</v>
      </c>
      <c r="J1505" s="29"/>
      <c r="K1505" s="29">
        <f>68.4-68.4</f>
        <v>0</v>
      </c>
      <c r="L1505" s="29">
        <f>1298.7-1298.7</f>
        <v>0</v>
      </c>
      <c r="M1505" s="29"/>
      <c r="N1505" s="11">
        <f>68.4-68.4</f>
        <v>0</v>
      </c>
      <c r="O1505" s="11">
        <f>1298.7-1298.7</f>
        <v>0</v>
      </c>
    </row>
    <row r="1506" spans="1:15" ht="26.5" x14ac:dyDescent="0.25">
      <c r="A1506" s="128" t="s">
        <v>886</v>
      </c>
      <c r="B1506" s="27">
        <v>700</v>
      </c>
      <c r="C1506" s="37" t="s">
        <v>242</v>
      </c>
      <c r="D1506" s="37" t="s">
        <v>35</v>
      </c>
      <c r="E1506" s="42" t="s">
        <v>908</v>
      </c>
      <c r="F1506" s="125"/>
      <c r="G1506" s="18">
        <f t="shared" ref="G1506:O1510" si="948">+G1507</f>
        <v>0</v>
      </c>
      <c r="H1506" s="18">
        <f t="shared" si="948"/>
        <v>0</v>
      </c>
      <c r="I1506" s="18">
        <f t="shared" si="948"/>
        <v>0</v>
      </c>
      <c r="J1506" s="18">
        <f t="shared" si="948"/>
        <v>2497.53593</v>
      </c>
      <c r="K1506" s="18">
        <f t="shared" si="948"/>
        <v>64.935929999999999</v>
      </c>
      <c r="L1506" s="18">
        <f t="shared" si="948"/>
        <v>2432.6</v>
      </c>
      <c r="M1506" s="18">
        <f t="shared" si="948"/>
        <v>2461.2936300000001</v>
      </c>
      <c r="N1506" s="25">
        <f t="shared" si="948"/>
        <v>63.993630000000003</v>
      </c>
      <c r="O1506" s="25">
        <f t="shared" si="948"/>
        <v>2397.3000000000002</v>
      </c>
    </row>
    <row r="1507" spans="1:15" ht="13.6" x14ac:dyDescent="0.25">
      <c r="A1507" s="40" t="s">
        <v>39</v>
      </c>
      <c r="B1507" s="27">
        <v>700</v>
      </c>
      <c r="C1507" s="37" t="s">
        <v>242</v>
      </c>
      <c r="D1507" s="37" t="s">
        <v>35</v>
      </c>
      <c r="E1507" s="45" t="s">
        <v>908</v>
      </c>
      <c r="F1507" s="126">
        <v>200</v>
      </c>
      <c r="G1507" s="29">
        <f t="shared" si="948"/>
        <v>0</v>
      </c>
      <c r="H1507" s="29">
        <f t="shared" si="948"/>
        <v>0</v>
      </c>
      <c r="I1507" s="29">
        <f t="shared" si="948"/>
        <v>0</v>
      </c>
      <c r="J1507" s="29">
        <f t="shared" si="948"/>
        <v>2497.53593</v>
      </c>
      <c r="K1507" s="29">
        <f t="shared" si="948"/>
        <v>64.935929999999999</v>
      </c>
      <c r="L1507" s="29">
        <f t="shared" si="948"/>
        <v>2432.6</v>
      </c>
      <c r="M1507" s="29">
        <f t="shared" si="948"/>
        <v>2461.2936300000001</v>
      </c>
      <c r="N1507" s="39">
        <f t="shared" si="948"/>
        <v>63.993630000000003</v>
      </c>
      <c r="O1507" s="39">
        <f t="shared" si="948"/>
        <v>2397.3000000000002</v>
      </c>
    </row>
    <row r="1508" spans="1:15" ht="13.6" x14ac:dyDescent="0.25">
      <c r="A1508" s="40" t="s">
        <v>40</v>
      </c>
      <c r="B1508" s="27">
        <v>700</v>
      </c>
      <c r="C1508" s="37" t="s">
        <v>242</v>
      </c>
      <c r="D1508" s="37" t="s">
        <v>35</v>
      </c>
      <c r="E1508" s="45" t="s">
        <v>908</v>
      </c>
      <c r="F1508" s="126">
        <v>240</v>
      </c>
      <c r="G1508" s="29">
        <f>+H1508+I1508</f>
        <v>0</v>
      </c>
      <c r="H1508" s="29"/>
      <c r="I1508" s="29"/>
      <c r="J1508" s="29">
        <f>+K1508+L1508</f>
        <v>2497.53593</v>
      </c>
      <c r="K1508" s="29">
        <v>64.935929999999999</v>
      </c>
      <c r="L1508" s="29">
        <v>2432.6</v>
      </c>
      <c r="M1508" s="29">
        <f>+N1508+O1508</f>
        <v>2461.2936300000001</v>
      </c>
      <c r="N1508" s="11">
        <v>63.993630000000003</v>
      </c>
      <c r="O1508" s="11">
        <v>2397.3000000000002</v>
      </c>
    </row>
    <row r="1509" spans="1:15" x14ac:dyDescent="0.2">
      <c r="A1509" s="22" t="s">
        <v>739</v>
      </c>
      <c r="B1509" s="10">
        <v>700</v>
      </c>
      <c r="C1509" s="33" t="s">
        <v>242</v>
      </c>
      <c r="D1509" s="33" t="s">
        <v>35</v>
      </c>
      <c r="E1509" s="42" t="s">
        <v>909</v>
      </c>
      <c r="F1509" s="125"/>
      <c r="G1509" s="18">
        <f t="shared" si="948"/>
        <v>0</v>
      </c>
      <c r="H1509" s="18">
        <f t="shared" si="948"/>
        <v>0</v>
      </c>
      <c r="I1509" s="18">
        <f t="shared" si="948"/>
        <v>0</v>
      </c>
      <c r="J1509" s="18">
        <f t="shared" si="948"/>
        <v>509.95893000000001</v>
      </c>
      <c r="K1509" s="18">
        <f t="shared" si="948"/>
        <v>13.258929999999999</v>
      </c>
      <c r="L1509" s="18">
        <f t="shared" si="948"/>
        <v>496.7</v>
      </c>
      <c r="M1509" s="18">
        <f t="shared" si="948"/>
        <v>506.16016000000002</v>
      </c>
      <c r="N1509" s="25">
        <f t="shared" si="948"/>
        <v>13.160159999999999</v>
      </c>
      <c r="O1509" s="25">
        <f t="shared" si="948"/>
        <v>493</v>
      </c>
    </row>
    <row r="1510" spans="1:15" ht="13.6" x14ac:dyDescent="0.25">
      <c r="A1510" s="40" t="s">
        <v>39</v>
      </c>
      <c r="B1510" s="27">
        <v>700</v>
      </c>
      <c r="C1510" s="37" t="s">
        <v>242</v>
      </c>
      <c r="D1510" s="37" t="s">
        <v>35</v>
      </c>
      <c r="E1510" s="45" t="s">
        <v>909</v>
      </c>
      <c r="F1510" s="126">
        <v>200</v>
      </c>
      <c r="G1510" s="29">
        <f t="shared" si="948"/>
        <v>0</v>
      </c>
      <c r="H1510" s="29">
        <f t="shared" si="948"/>
        <v>0</v>
      </c>
      <c r="I1510" s="29">
        <f t="shared" si="948"/>
        <v>0</v>
      </c>
      <c r="J1510" s="29">
        <f t="shared" si="948"/>
        <v>509.95893000000001</v>
      </c>
      <c r="K1510" s="29">
        <f t="shared" si="948"/>
        <v>13.258929999999999</v>
      </c>
      <c r="L1510" s="29">
        <f t="shared" si="948"/>
        <v>496.7</v>
      </c>
      <c r="M1510" s="29">
        <f t="shared" si="948"/>
        <v>506.16016000000002</v>
      </c>
      <c r="N1510" s="39">
        <f t="shared" si="948"/>
        <v>13.160159999999999</v>
      </c>
      <c r="O1510" s="39">
        <f t="shared" si="948"/>
        <v>493</v>
      </c>
    </row>
    <row r="1511" spans="1:15" ht="13.6" x14ac:dyDescent="0.25">
      <c r="A1511" s="40" t="s">
        <v>40</v>
      </c>
      <c r="B1511" s="27">
        <v>700</v>
      </c>
      <c r="C1511" s="37" t="s">
        <v>242</v>
      </c>
      <c r="D1511" s="37" t="s">
        <v>35</v>
      </c>
      <c r="E1511" s="45" t="s">
        <v>909</v>
      </c>
      <c r="F1511" s="126">
        <v>240</v>
      </c>
      <c r="G1511" s="29">
        <f>+H1511+I1511</f>
        <v>0</v>
      </c>
      <c r="H1511" s="29"/>
      <c r="I1511" s="29"/>
      <c r="J1511" s="29">
        <f>+K1511+L1511</f>
        <v>509.95893000000001</v>
      </c>
      <c r="K1511" s="29">
        <v>13.258929999999999</v>
      </c>
      <c r="L1511" s="29">
        <v>496.7</v>
      </c>
      <c r="M1511" s="29">
        <f>+N1511+O1511</f>
        <v>506.16016000000002</v>
      </c>
      <c r="N1511" s="11">
        <v>13.160159999999999</v>
      </c>
      <c r="O1511" s="11">
        <v>493</v>
      </c>
    </row>
    <row r="1512" spans="1:15" ht="25.85" hidden="1" x14ac:dyDescent="0.2">
      <c r="A1512" s="22" t="s">
        <v>910</v>
      </c>
      <c r="B1512" s="10">
        <v>700</v>
      </c>
      <c r="C1512" s="33" t="s">
        <v>242</v>
      </c>
      <c r="D1512" s="33" t="s">
        <v>35</v>
      </c>
      <c r="E1512" s="42" t="s">
        <v>911</v>
      </c>
      <c r="F1512" s="125"/>
      <c r="G1512" s="18">
        <f t="shared" ref="G1512:O1514" si="949">+G1513</f>
        <v>0</v>
      </c>
      <c r="H1512" s="18">
        <f t="shared" ref="H1512:O1512" si="950">+H1513</f>
        <v>0</v>
      </c>
      <c r="I1512" s="18">
        <f t="shared" si="950"/>
        <v>0</v>
      </c>
      <c r="J1512" s="18">
        <f t="shared" si="950"/>
        <v>0</v>
      </c>
      <c r="K1512" s="18">
        <f t="shared" si="950"/>
        <v>0</v>
      </c>
      <c r="L1512" s="18">
        <f t="shared" si="950"/>
        <v>0</v>
      </c>
      <c r="M1512" s="18">
        <f t="shared" si="950"/>
        <v>0</v>
      </c>
      <c r="N1512" s="25">
        <f t="shared" si="950"/>
        <v>0</v>
      </c>
      <c r="O1512" s="25">
        <f t="shared" si="950"/>
        <v>0</v>
      </c>
    </row>
    <row r="1513" spans="1:15" ht="13.6" hidden="1" x14ac:dyDescent="0.25">
      <c r="A1513" s="22" t="s">
        <v>912</v>
      </c>
      <c r="B1513" s="10">
        <v>700</v>
      </c>
      <c r="C1513" s="33" t="s">
        <v>242</v>
      </c>
      <c r="D1513" s="33" t="s">
        <v>35</v>
      </c>
      <c r="E1513" s="42" t="s">
        <v>913</v>
      </c>
      <c r="F1513" s="125"/>
      <c r="G1513" s="29">
        <f t="shared" si="949"/>
        <v>0</v>
      </c>
      <c r="H1513" s="29">
        <f t="shared" si="949"/>
        <v>0</v>
      </c>
      <c r="I1513" s="29">
        <f t="shared" si="949"/>
        <v>0</v>
      </c>
      <c r="J1513" s="29">
        <f t="shared" si="949"/>
        <v>0</v>
      </c>
      <c r="K1513" s="29">
        <f t="shared" si="949"/>
        <v>0</v>
      </c>
      <c r="L1513" s="29">
        <f t="shared" si="949"/>
        <v>0</v>
      </c>
      <c r="M1513" s="29">
        <f t="shared" si="949"/>
        <v>0</v>
      </c>
      <c r="N1513" s="11">
        <f t="shared" si="949"/>
        <v>0</v>
      </c>
      <c r="O1513" s="11">
        <f t="shared" si="949"/>
        <v>0</v>
      </c>
    </row>
    <row r="1514" spans="1:15" ht="13.6" hidden="1" x14ac:dyDescent="0.25">
      <c r="A1514" s="26" t="s">
        <v>61</v>
      </c>
      <c r="B1514" s="27">
        <v>700</v>
      </c>
      <c r="C1514" s="37" t="s">
        <v>242</v>
      </c>
      <c r="D1514" s="37" t="s">
        <v>35</v>
      </c>
      <c r="E1514" s="45" t="s">
        <v>913</v>
      </c>
      <c r="F1514" s="126">
        <v>500</v>
      </c>
      <c r="G1514" s="29">
        <f t="shared" si="949"/>
        <v>0</v>
      </c>
      <c r="H1514" s="29">
        <f t="shared" si="949"/>
        <v>0</v>
      </c>
      <c r="I1514" s="29">
        <f t="shared" si="949"/>
        <v>0</v>
      </c>
      <c r="J1514" s="29">
        <f t="shared" si="949"/>
        <v>0</v>
      </c>
      <c r="K1514" s="29">
        <f t="shared" si="949"/>
        <v>0</v>
      </c>
      <c r="L1514" s="29">
        <f t="shared" si="949"/>
        <v>0</v>
      </c>
      <c r="M1514" s="29">
        <f t="shared" si="949"/>
        <v>0</v>
      </c>
      <c r="N1514" s="11">
        <f t="shared" si="949"/>
        <v>0</v>
      </c>
      <c r="O1514" s="11">
        <f t="shared" si="949"/>
        <v>0</v>
      </c>
    </row>
    <row r="1515" spans="1:15" ht="13.6" hidden="1" x14ac:dyDescent="0.25">
      <c r="A1515" s="40" t="s">
        <v>239</v>
      </c>
      <c r="B1515" s="27">
        <v>700</v>
      </c>
      <c r="C1515" s="37" t="s">
        <v>242</v>
      </c>
      <c r="D1515" s="37" t="s">
        <v>35</v>
      </c>
      <c r="E1515" s="45" t="s">
        <v>913</v>
      </c>
      <c r="F1515" s="126">
        <v>520</v>
      </c>
      <c r="G1515" s="29">
        <f>+H1515+I1515</f>
        <v>0</v>
      </c>
      <c r="H1515" s="29"/>
      <c r="I1515" s="29"/>
      <c r="J1515" s="29">
        <f>+K1515+L1515</f>
        <v>0</v>
      </c>
      <c r="K1515" s="29"/>
      <c r="L1515" s="29"/>
      <c r="M1515" s="29">
        <f>+N1515+O1515</f>
        <v>0</v>
      </c>
      <c r="N1515" s="11"/>
      <c r="O1515" s="11"/>
    </row>
    <row r="1516" spans="1:15" x14ac:dyDescent="0.2">
      <c r="A1516" s="14" t="s">
        <v>914</v>
      </c>
      <c r="B1516" s="10">
        <v>700</v>
      </c>
      <c r="C1516" s="33" t="s">
        <v>167</v>
      </c>
      <c r="D1516" s="33" t="s">
        <v>21</v>
      </c>
      <c r="E1516" s="66"/>
      <c r="F1516" s="125"/>
      <c r="G1516" s="18">
        <f t="shared" ref="G1516:I1516" si="951">+G1517+G1522+G1541+G1584+G1595</f>
        <v>266202.76375999994</v>
      </c>
      <c r="H1516" s="18">
        <f t="shared" si="951"/>
        <v>15325.26376</v>
      </c>
      <c r="I1516" s="18">
        <f t="shared" si="951"/>
        <v>250877.5</v>
      </c>
      <c r="J1516" s="18">
        <f t="shared" ref="J1516:O1516" si="952">+J1517+J1522+J1541+J1584+J1595</f>
        <v>291477.86376000004</v>
      </c>
      <c r="K1516" s="18">
        <f t="shared" si="952"/>
        <v>14925.26376</v>
      </c>
      <c r="L1516" s="18">
        <f t="shared" si="952"/>
        <v>276552.60000000003</v>
      </c>
      <c r="M1516" s="18">
        <f t="shared" si="952"/>
        <v>337440.86376000004</v>
      </c>
      <c r="N1516" s="9">
        <f t="shared" si="952"/>
        <v>14925.26376</v>
      </c>
      <c r="O1516" s="9">
        <f t="shared" si="952"/>
        <v>322515.60000000003</v>
      </c>
    </row>
    <row r="1517" spans="1:15" x14ac:dyDescent="0.2">
      <c r="A1517" s="14" t="s">
        <v>915</v>
      </c>
      <c r="B1517" s="10">
        <v>700</v>
      </c>
      <c r="C1517" s="33" t="s">
        <v>167</v>
      </c>
      <c r="D1517" s="33" t="s">
        <v>35</v>
      </c>
      <c r="E1517" s="9"/>
      <c r="F1517" s="36"/>
      <c r="G1517" s="18">
        <f t="shared" ref="G1517:O1520" si="953">+G1518</f>
        <v>4918.8637600000002</v>
      </c>
      <c r="H1517" s="18">
        <f t="shared" si="953"/>
        <v>4918.8637600000002</v>
      </c>
      <c r="I1517" s="18">
        <f t="shared" si="953"/>
        <v>0</v>
      </c>
      <c r="J1517" s="18">
        <f t="shared" si="953"/>
        <v>4918.8637600000002</v>
      </c>
      <c r="K1517" s="18">
        <f t="shared" si="953"/>
        <v>4918.8637600000002</v>
      </c>
      <c r="L1517" s="18">
        <f t="shared" si="953"/>
        <v>0</v>
      </c>
      <c r="M1517" s="18">
        <f t="shared" si="953"/>
        <v>4918.8637600000002</v>
      </c>
      <c r="N1517" s="9">
        <f t="shared" si="953"/>
        <v>4918.8637600000002</v>
      </c>
      <c r="O1517" s="9">
        <f t="shared" si="953"/>
        <v>0</v>
      </c>
    </row>
    <row r="1518" spans="1:15" x14ac:dyDescent="0.2">
      <c r="A1518" s="22" t="s">
        <v>24</v>
      </c>
      <c r="B1518" s="10">
        <v>700</v>
      </c>
      <c r="C1518" s="33" t="s">
        <v>167</v>
      </c>
      <c r="D1518" s="33" t="s">
        <v>35</v>
      </c>
      <c r="E1518" s="9" t="s">
        <v>25</v>
      </c>
      <c r="F1518" s="36"/>
      <c r="G1518" s="18">
        <f t="shared" si="953"/>
        <v>4918.8637600000002</v>
      </c>
      <c r="H1518" s="18">
        <f t="shared" si="953"/>
        <v>4918.8637600000002</v>
      </c>
      <c r="I1518" s="18">
        <f t="shared" si="953"/>
        <v>0</v>
      </c>
      <c r="J1518" s="18">
        <f t="shared" si="953"/>
        <v>4918.8637600000002</v>
      </c>
      <c r="K1518" s="18">
        <f t="shared" si="953"/>
        <v>4918.8637600000002</v>
      </c>
      <c r="L1518" s="18">
        <f t="shared" si="953"/>
        <v>0</v>
      </c>
      <c r="M1518" s="18">
        <f t="shared" si="953"/>
        <v>4918.8637600000002</v>
      </c>
      <c r="N1518" s="9">
        <f t="shared" si="953"/>
        <v>4918.8637600000002</v>
      </c>
      <c r="O1518" s="9">
        <f t="shared" si="953"/>
        <v>0</v>
      </c>
    </row>
    <row r="1519" spans="1:15" ht="25.85" x14ac:dyDescent="0.25">
      <c r="A1519" s="22" t="s">
        <v>916</v>
      </c>
      <c r="B1519" s="10">
        <v>700</v>
      </c>
      <c r="C1519" s="37" t="s">
        <v>167</v>
      </c>
      <c r="D1519" s="37" t="s">
        <v>35</v>
      </c>
      <c r="E1519" s="23" t="s">
        <v>917</v>
      </c>
      <c r="F1519" s="131"/>
      <c r="G1519" s="29">
        <f t="shared" si="953"/>
        <v>4918.8637600000002</v>
      </c>
      <c r="H1519" s="29">
        <f t="shared" si="953"/>
        <v>4918.8637600000002</v>
      </c>
      <c r="I1519" s="29">
        <f t="shared" si="953"/>
        <v>0</v>
      </c>
      <c r="J1519" s="29">
        <f t="shared" si="953"/>
        <v>4918.8637600000002</v>
      </c>
      <c r="K1519" s="29">
        <f t="shared" si="953"/>
        <v>4918.8637600000002</v>
      </c>
      <c r="L1519" s="29">
        <f t="shared" si="953"/>
        <v>0</v>
      </c>
      <c r="M1519" s="29">
        <f t="shared" si="953"/>
        <v>4918.8637600000002</v>
      </c>
      <c r="N1519" s="11">
        <f t="shared" si="953"/>
        <v>4918.8637600000002</v>
      </c>
      <c r="O1519" s="11">
        <f t="shared" si="953"/>
        <v>0</v>
      </c>
    </row>
    <row r="1520" spans="1:15" ht="13.6" x14ac:dyDescent="0.25">
      <c r="A1520" s="40" t="s">
        <v>114</v>
      </c>
      <c r="B1520" s="27">
        <v>700</v>
      </c>
      <c r="C1520" s="37" t="s">
        <v>167</v>
      </c>
      <c r="D1520" s="37" t="s">
        <v>35</v>
      </c>
      <c r="E1520" s="48" t="s">
        <v>917</v>
      </c>
      <c r="F1520" s="38">
        <v>300</v>
      </c>
      <c r="G1520" s="29">
        <f t="shared" si="953"/>
        <v>4918.8637600000002</v>
      </c>
      <c r="H1520" s="29">
        <f t="shared" si="953"/>
        <v>4918.8637600000002</v>
      </c>
      <c r="I1520" s="29">
        <f t="shared" si="953"/>
        <v>0</v>
      </c>
      <c r="J1520" s="29">
        <f t="shared" si="953"/>
        <v>4918.8637600000002</v>
      </c>
      <c r="K1520" s="29">
        <f t="shared" si="953"/>
        <v>4918.8637600000002</v>
      </c>
      <c r="L1520" s="29">
        <f t="shared" si="953"/>
        <v>0</v>
      </c>
      <c r="M1520" s="29">
        <f t="shared" si="953"/>
        <v>4918.8637600000002</v>
      </c>
      <c r="N1520" s="11">
        <f t="shared" si="953"/>
        <v>4918.8637600000002</v>
      </c>
      <c r="O1520" s="11">
        <f t="shared" si="953"/>
        <v>0</v>
      </c>
    </row>
    <row r="1521" spans="1:15" ht="13.6" x14ac:dyDescent="0.25">
      <c r="A1521" s="60" t="s">
        <v>153</v>
      </c>
      <c r="B1521" s="27">
        <v>700</v>
      </c>
      <c r="C1521" s="37" t="s">
        <v>167</v>
      </c>
      <c r="D1521" s="37" t="s">
        <v>35</v>
      </c>
      <c r="E1521" s="48" t="s">
        <v>917</v>
      </c>
      <c r="F1521" s="38">
        <v>320</v>
      </c>
      <c r="G1521" s="29">
        <f>+H1521+I1521</f>
        <v>4918.8637600000002</v>
      </c>
      <c r="H1521" s="29">
        <v>4918.8637600000002</v>
      </c>
      <c r="I1521" s="29"/>
      <c r="J1521" s="29">
        <f>+K1521+L1521</f>
        <v>4918.8637600000002</v>
      </c>
      <c r="K1521" s="29">
        <v>4918.8637600000002</v>
      </c>
      <c r="L1521" s="29"/>
      <c r="M1521" s="29">
        <f>+N1521+O1521</f>
        <v>4918.8637600000002</v>
      </c>
      <c r="N1521" s="11">
        <v>4918.8637600000002</v>
      </c>
      <c r="O1521" s="11"/>
    </row>
    <row r="1522" spans="1:15" x14ac:dyDescent="0.2">
      <c r="A1522" s="14" t="s">
        <v>918</v>
      </c>
      <c r="B1522" s="10">
        <v>700</v>
      </c>
      <c r="C1522" s="33" t="s">
        <v>167</v>
      </c>
      <c r="D1522" s="33" t="s">
        <v>161</v>
      </c>
      <c r="E1522" s="9"/>
      <c r="F1522" s="36"/>
      <c r="G1522" s="18">
        <f t="shared" ref="G1522:I1522" si="954">+G1523+G1530</f>
        <v>125754.3</v>
      </c>
      <c r="H1522" s="18">
        <f t="shared" si="954"/>
        <v>10390</v>
      </c>
      <c r="I1522" s="18">
        <f t="shared" si="954"/>
        <v>115364.3</v>
      </c>
      <c r="J1522" s="18">
        <f t="shared" ref="J1522:O1522" si="955">+J1523+J1530</f>
        <v>140579.9</v>
      </c>
      <c r="K1522" s="18">
        <f t="shared" si="955"/>
        <v>9990</v>
      </c>
      <c r="L1522" s="18">
        <f t="shared" si="955"/>
        <v>130589.90000000001</v>
      </c>
      <c r="M1522" s="18">
        <f t="shared" si="955"/>
        <v>153027.1</v>
      </c>
      <c r="N1522" s="25">
        <f t="shared" si="955"/>
        <v>9990</v>
      </c>
      <c r="O1522" s="25">
        <f t="shared" si="955"/>
        <v>143037.1</v>
      </c>
    </row>
    <row r="1523" spans="1:15" ht="38.75" x14ac:dyDescent="0.2">
      <c r="A1523" s="35" t="s">
        <v>168</v>
      </c>
      <c r="B1523" s="42" t="s">
        <v>71</v>
      </c>
      <c r="C1523" s="33" t="s">
        <v>167</v>
      </c>
      <c r="D1523" s="33" t="s">
        <v>161</v>
      </c>
      <c r="E1523" s="10" t="s">
        <v>169</v>
      </c>
      <c r="F1523" s="36"/>
      <c r="G1523" s="18">
        <f t="shared" ref="G1523:O1524" si="956">+G1524</f>
        <v>200</v>
      </c>
      <c r="H1523" s="18">
        <f t="shared" si="956"/>
        <v>200</v>
      </c>
      <c r="I1523" s="18">
        <f t="shared" si="956"/>
        <v>0</v>
      </c>
      <c r="J1523" s="18">
        <f t="shared" si="956"/>
        <v>200</v>
      </c>
      <c r="K1523" s="18">
        <f t="shared" si="956"/>
        <v>200</v>
      </c>
      <c r="L1523" s="18">
        <f t="shared" si="956"/>
        <v>0</v>
      </c>
      <c r="M1523" s="18">
        <f t="shared" si="956"/>
        <v>200</v>
      </c>
      <c r="N1523" s="25">
        <f t="shared" si="956"/>
        <v>200</v>
      </c>
      <c r="O1523" s="25">
        <f t="shared" si="956"/>
        <v>0</v>
      </c>
    </row>
    <row r="1524" spans="1:15" ht="38.75" x14ac:dyDescent="0.2">
      <c r="A1524" s="35" t="s">
        <v>170</v>
      </c>
      <c r="B1524" s="42" t="s">
        <v>71</v>
      </c>
      <c r="C1524" s="33" t="s">
        <v>167</v>
      </c>
      <c r="D1524" s="33" t="s">
        <v>161</v>
      </c>
      <c r="E1524" s="10" t="s">
        <v>171</v>
      </c>
      <c r="F1524" s="36"/>
      <c r="G1524" s="18">
        <f t="shared" si="956"/>
        <v>200</v>
      </c>
      <c r="H1524" s="18">
        <f t="shared" si="956"/>
        <v>200</v>
      </c>
      <c r="I1524" s="18">
        <f t="shared" si="956"/>
        <v>0</v>
      </c>
      <c r="J1524" s="18">
        <f t="shared" si="956"/>
        <v>200</v>
      </c>
      <c r="K1524" s="18">
        <f t="shared" si="956"/>
        <v>200</v>
      </c>
      <c r="L1524" s="18">
        <f t="shared" si="956"/>
        <v>0</v>
      </c>
      <c r="M1524" s="18">
        <f t="shared" si="956"/>
        <v>200</v>
      </c>
      <c r="N1524" s="25">
        <f t="shared" si="956"/>
        <v>200</v>
      </c>
      <c r="O1524" s="25">
        <f t="shared" si="956"/>
        <v>0</v>
      </c>
    </row>
    <row r="1525" spans="1:15" ht="25.85" x14ac:dyDescent="0.2">
      <c r="A1525" s="35" t="s">
        <v>919</v>
      </c>
      <c r="B1525" s="42" t="s">
        <v>71</v>
      </c>
      <c r="C1525" s="33" t="s">
        <v>167</v>
      </c>
      <c r="D1525" s="33" t="s">
        <v>161</v>
      </c>
      <c r="E1525" s="10" t="s">
        <v>920</v>
      </c>
      <c r="F1525" s="36"/>
      <c r="G1525" s="18">
        <f t="shared" ref="G1525:I1525" si="957">+G1526+G1528</f>
        <v>200</v>
      </c>
      <c r="H1525" s="18">
        <f t="shared" si="957"/>
        <v>200</v>
      </c>
      <c r="I1525" s="18">
        <f t="shared" si="957"/>
        <v>0</v>
      </c>
      <c r="J1525" s="18">
        <f t="shared" ref="J1525:O1525" si="958">+J1526+J1528</f>
        <v>200</v>
      </c>
      <c r="K1525" s="18">
        <f t="shared" si="958"/>
        <v>200</v>
      </c>
      <c r="L1525" s="18">
        <f t="shared" si="958"/>
        <v>0</v>
      </c>
      <c r="M1525" s="18">
        <f t="shared" si="958"/>
        <v>200</v>
      </c>
      <c r="N1525" s="25">
        <f t="shared" si="958"/>
        <v>200</v>
      </c>
      <c r="O1525" s="25">
        <f t="shared" si="958"/>
        <v>0</v>
      </c>
    </row>
    <row r="1526" spans="1:15" ht="13.6" hidden="1" x14ac:dyDescent="0.25">
      <c r="A1526" s="40" t="s">
        <v>39</v>
      </c>
      <c r="B1526" s="45" t="s">
        <v>71</v>
      </c>
      <c r="C1526" s="37" t="s">
        <v>167</v>
      </c>
      <c r="D1526" s="37" t="s">
        <v>161</v>
      </c>
      <c r="E1526" s="27" t="s">
        <v>920</v>
      </c>
      <c r="F1526" s="38">
        <v>200</v>
      </c>
      <c r="G1526" s="29">
        <f t="shared" ref="G1526:O1526" si="959">+G1527</f>
        <v>0</v>
      </c>
      <c r="H1526" s="29">
        <f t="shared" si="959"/>
        <v>0</v>
      </c>
      <c r="I1526" s="29">
        <f t="shared" si="959"/>
        <v>0</v>
      </c>
      <c r="J1526" s="29">
        <f t="shared" si="959"/>
        <v>0</v>
      </c>
      <c r="K1526" s="29">
        <f t="shared" si="959"/>
        <v>0</v>
      </c>
      <c r="L1526" s="29">
        <f t="shared" si="959"/>
        <v>0</v>
      </c>
      <c r="M1526" s="29">
        <f t="shared" si="959"/>
        <v>0</v>
      </c>
      <c r="N1526" s="11">
        <f t="shared" si="959"/>
        <v>0</v>
      </c>
      <c r="O1526" s="11">
        <f t="shared" si="959"/>
        <v>0</v>
      </c>
    </row>
    <row r="1527" spans="1:15" ht="13.6" hidden="1" x14ac:dyDescent="0.25">
      <c r="A1527" s="40" t="s">
        <v>40</v>
      </c>
      <c r="B1527" s="45" t="s">
        <v>71</v>
      </c>
      <c r="C1527" s="37" t="s">
        <v>167</v>
      </c>
      <c r="D1527" s="37" t="s">
        <v>161</v>
      </c>
      <c r="E1527" s="27" t="s">
        <v>920</v>
      </c>
      <c r="F1527" s="38">
        <v>240</v>
      </c>
      <c r="G1527" s="29">
        <f>+H1527+I1527</f>
        <v>0</v>
      </c>
      <c r="H1527" s="29"/>
      <c r="I1527" s="29"/>
      <c r="J1527" s="29">
        <f>+K1527+L1527</f>
        <v>0</v>
      </c>
      <c r="K1527" s="29"/>
      <c r="L1527" s="29"/>
      <c r="M1527" s="29">
        <f>+N1527+O1527</f>
        <v>0</v>
      </c>
      <c r="N1527" s="11">
        <f>70-70</f>
        <v>0</v>
      </c>
      <c r="O1527" s="11"/>
    </row>
    <row r="1528" spans="1:15" ht="27.2" x14ac:dyDescent="0.25">
      <c r="A1528" s="26" t="s">
        <v>553</v>
      </c>
      <c r="B1528" s="45" t="s">
        <v>71</v>
      </c>
      <c r="C1528" s="37" t="s">
        <v>167</v>
      </c>
      <c r="D1528" s="37" t="s">
        <v>161</v>
      </c>
      <c r="E1528" s="27" t="s">
        <v>920</v>
      </c>
      <c r="F1528" s="38">
        <v>600</v>
      </c>
      <c r="G1528" s="29">
        <f t="shared" ref="G1528:O1528" si="960">+G1529</f>
        <v>200</v>
      </c>
      <c r="H1528" s="29">
        <f t="shared" si="960"/>
        <v>200</v>
      </c>
      <c r="I1528" s="29">
        <f t="shared" si="960"/>
        <v>0</v>
      </c>
      <c r="J1528" s="29">
        <f t="shared" si="960"/>
        <v>200</v>
      </c>
      <c r="K1528" s="29">
        <f t="shared" si="960"/>
        <v>200</v>
      </c>
      <c r="L1528" s="29">
        <f t="shared" si="960"/>
        <v>0</v>
      </c>
      <c r="M1528" s="29">
        <f t="shared" si="960"/>
        <v>200</v>
      </c>
      <c r="N1528" s="39">
        <f t="shared" si="960"/>
        <v>200</v>
      </c>
      <c r="O1528" s="39">
        <f t="shared" si="960"/>
        <v>0</v>
      </c>
    </row>
    <row r="1529" spans="1:15" ht="13.6" x14ac:dyDescent="0.25">
      <c r="A1529" s="60" t="s">
        <v>554</v>
      </c>
      <c r="B1529" s="45" t="s">
        <v>71</v>
      </c>
      <c r="C1529" s="37" t="s">
        <v>167</v>
      </c>
      <c r="D1529" s="37" t="s">
        <v>161</v>
      </c>
      <c r="E1529" s="27" t="s">
        <v>920</v>
      </c>
      <c r="F1529" s="38">
        <v>610</v>
      </c>
      <c r="G1529" s="29">
        <f>+H1529+I1529</f>
        <v>200</v>
      </c>
      <c r="H1529" s="29">
        <v>200</v>
      </c>
      <c r="I1529" s="29"/>
      <c r="J1529" s="29">
        <f>+K1529+L1529</f>
        <v>200</v>
      </c>
      <c r="K1529" s="29">
        <v>200</v>
      </c>
      <c r="L1529" s="29"/>
      <c r="M1529" s="29">
        <f>+N1529+O1529</f>
        <v>200</v>
      </c>
      <c r="N1529" s="11">
        <v>200</v>
      </c>
      <c r="O1529" s="11"/>
    </row>
    <row r="1530" spans="1:15" x14ac:dyDescent="0.2">
      <c r="A1530" s="22" t="s">
        <v>24</v>
      </c>
      <c r="B1530" s="10">
        <v>700</v>
      </c>
      <c r="C1530" s="33" t="s">
        <v>167</v>
      </c>
      <c r="D1530" s="33" t="s">
        <v>161</v>
      </c>
      <c r="E1530" s="9" t="s">
        <v>25</v>
      </c>
      <c r="F1530" s="36"/>
      <c r="G1530" s="18">
        <f t="shared" ref="G1530:I1530" si="961">+G1531+G1534+G1537</f>
        <v>125554.3</v>
      </c>
      <c r="H1530" s="18">
        <f t="shared" si="961"/>
        <v>10190</v>
      </c>
      <c r="I1530" s="18">
        <f t="shared" si="961"/>
        <v>115364.3</v>
      </c>
      <c r="J1530" s="18">
        <f t="shared" ref="J1530:O1530" si="962">+J1531+J1534+J1537</f>
        <v>140379.9</v>
      </c>
      <c r="K1530" s="18">
        <f t="shared" si="962"/>
        <v>9790</v>
      </c>
      <c r="L1530" s="18">
        <f t="shared" si="962"/>
        <v>130589.90000000001</v>
      </c>
      <c r="M1530" s="18">
        <f t="shared" si="962"/>
        <v>152827.1</v>
      </c>
      <c r="N1530" s="9">
        <f t="shared" si="962"/>
        <v>9790</v>
      </c>
      <c r="O1530" s="9">
        <f t="shared" si="962"/>
        <v>143037.1</v>
      </c>
    </row>
    <row r="1531" spans="1:15" ht="32.950000000000003" customHeight="1" x14ac:dyDescent="0.2">
      <c r="A1531" s="30" t="s">
        <v>921</v>
      </c>
      <c r="B1531" s="10">
        <v>700</v>
      </c>
      <c r="C1531" s="33" t="s">
        <v>167</v>
      </c>
      <c r="D1531" s="33" t="s">
        <v>161</v>
      </c>
      <c r="E1531" s="9" t="s">
        <v>922</v>
      </c>
      <c r="F1531" s="36"/>
      <c r="G1531" s="18">
        <f t="shared" ref="G1531:O1535" si="963">+G1532</f>
        <v>10190</v>
      </c>
      <c r="H1531" s="18">
        <f t="shared" si="963"/>
        <v>10190</v>
      </c>
      <c r="I1531" s="18">
        <f t="shared" si="963"/>
        <v>0</v>
      </c>
      <c r="J1531" s="18">
        <f t="shared" si="963"/>
        <v>9790</v>
      </c>
      <c r="K1531" s="18">
        <f t="shared" si="963"/>
        <v>9790</v>
      </c>
      <c r="L1531" s="18">
        <f t="shared" si="963"/>
        <v>0</v>
      </c>
      <c r="M1531" s="18">
        <f t="shared" si="963"/>
        <v>9790</v>
      </c>
      <c r="N1531" s="9">
        <f t="shared" si="963"/>
        <v>9790</v>
      </c>
      <c r="O1531" s="9">
        <f t="shared" si="963"/>
        <v>0</v>
      </c>
    </row>
    <row r="1532" spans="1:15" ht="27.2" x14ac:dyDescent="0.25">
      <c r="A1532" s="26" t="s">
        <v>553</v>
      </c>
      <c r="B1532" s="27">
        <v>700</v>
      </c>
      <c r="C1532" s="37" t="s">
        <v>167</v>
      </c>
      <c r="D1532" s="37" t="s">
        <v>161</v>
      </c>
      <c r="E1532" s="11" t="s">
        <v>922</v>
      </c>
      <c r="F1532" s="49" t="s">
        <v>741</v>
      </c>
      <c r="G1532" s="29">
        <f t="shared" si="963"/>
        <v>10190</v>
      </c>
      <c r="H1532" s="29">
        <f t="shared" si="963"/>
        <v>10190</v>
      </c>
      <c r="I1532" s="29">
        <f t="shared" si="963"/>
        <v>0</v>
      </c>
      <c r="J1532" s="29">
        <f t="shared" si="963"/>
        <v>9790</v>
      </c>
      <c r="K1532" s="29">
        <f t="shared" si="963"/>
        <v>9790</v>
      </c>
      <c r="L1532" s="29">
        <f t="shared" si="963"/>
        <v>0</v>
      </c>
      <c r="M1532" s="29">
        <f t="shared" si="963"/>
        <v>9790</v>
      </c>
      <c r="N1532" s="11">
        <f t="shared" si="963"/>
        <v>9790</v>
      </c>
      <c r="O1532" s="11">
        <f t="shared" si="963"/>
        <v>0</v>
      </c>
    </row>
    <row r="1533" spans="1:15" ht="13.6" x14ac:dyDescent="0.25">
      <c r="A1533" s="60" t="s">
        <v>554</v>
      </c>
      <c r="B1533" s="27">
        <v>700</v>
      </c>
      <c r="C1533" s="37" t="s">
        <v>167</v>
      </c>
      <c r="D1533" s="37" t="s">
        <v>161</v>
      </c>
      <c r="E1533" s="11" t="s">
        <v>922</v>
      </c>
      <c r="F1533" s="49" t="s">
        <v>742</v>
      </c>
      <c r="G1533" s="29">
        <f>+H1533+I1533</f>
        <v>10190</v>
      </c>
      <c r="H1533" s="29">
        <f>700+8830+260+350+50</f>
        <v>10190</v>
      </c>
      <c r="I1533" s="29"/>
      <c r="J1533" s="29">
        <f>+K1533+L1533</f>
        <v>9790</v>
      </c>
      <c r="K1533" s="29">
        <v>9790</v>
      </c>
      <c r="L1533" s="29"/>
      <c r="M1533" s="29">
        <f>+N1533+O1533</f>
        <v>9790</v>
      </c>
      <c r="N1533" s="11">
        <v>9790</v>
      </c>
      <c r="O1533" s="11"/>
    </row>
    <row r="1534" spans="1:15" ht="25.85" x14ac:dyDescent="0.2">
      <c r="A1534" s="30" t="s">
        <v>57</v>
      </c>
      <c r="B1534" s="10">
        <v>700</v>
      </c>
      <c r="C1534" s="33" t="s">
        <v>167</v>
      </c>
      <c r="D1534" s="33" t="s">
        <v>161</v>
      </c>
      <c r="E1534" s="9" t="s">
        <v>58</v>
      </c>
      <c r="F1534" s="36"/>
      <c r="G1534" s="18">
        <f t="shared" si="963"/>
        <v>109933.7</v>
      </c>
      <c r="H1534" s="18">
        <f t="shared" si="963"/>
        <v>0</v>
      </c>
      <c r="I1534" s="18">
        <f t="shared" si="963"/>
        <v>109933.7</v>
      </c>
      <c r="J1534" s="18">
        <f t="shared" si="963"/>
        <v>124884.8</v>
      </c>
      <c r="K1534" s="18">
        <f t="shared" si="963"/>
        <v>0</v>
      </c>
      <c r="L1534" s="18">
        <f t="shared" si="963"/>
        <v>124884.8</v>
      </c>
      <c r="M1534" s="18">
        <f t="shared" si="963"/>
        <v>136060.5</v>
      </c>
      <c r="N1534" s="9">
        <f t="shared" si="963"/>
        <v>0</v>
      </c>
      <c r="O1534" s="9">
        <f t="shared" si="963"/>
        <v>136060.5</v>
      </c>
    </row>
    <row r="1535" spans="1:15" ht="27.2" x14ac:dyDescent="0.25">
      <c r="A1535" s="26" t="s">
        <v>553</v>
      </c>
      <c r="B1535" s="27">
        <v>700</v>
      </c>
      <c r="C1535" s="37" t="s">
        <v>167</v>
      </c>
      <c r="D1535" s="37" t="s">
        <v>161</v>
      </c>
      <c r="E1535" s="11" t="s">
        <v>58</v>
      </c>
      <c r="F1535" s="49" t="s">
        <v>741</v>
      </c>
      <c r="G1535" s="29">
        <f t="shared" si="963"/>
        <v>109933.7</v>
      </c>
      <c r="H1535" s="29">
        <f t="shared" si="963"/>
        <v>0</v>
      </c>
      <c r="I1535" s="29">
        <f t="shared" si="963"/>
        <v>109933.7</v>
      </c>
      <c r="J1535" s="29">
        <f t="shared" si="963"/>
        <v>124884.8</v>
      </c>
      <c r="K1535" s="29">
        <f t="shared" si="963"/>
        <v>0</v>
      </c>
      <c r="L1535" s="29">
        <f t="shared" si="963"/>
        <v>124884.8</v>
      </c>
      <c r="M1535" s="29">
        <f t="shared" si="963"/>
        <v>136060.5</v>
      </c>
      <c r="N1535" s="11">
        <f t="shared" si="963"/>
        <v>0</v>
      </c>
      <c r="O1535" s="11">
        <f t="shared" si="963"/>
        <v>136060.5</v>
      </c>
    </row>
    <row r="1536" spans="1:15" ht="13.6" x14ac:dyDescent="0.25">
      <c r="A1536" s="60" t="s">
        <v>554</v>
      </c>
      <c r="B1536" s="27">
        <v>700</v>
      </c>
      <c r="C1536" s="37" t="s">
        <v>167</v>
      </c>
      <c r="D1536" s="37" t="s">
        <v>161</v>
      </c>
      <c r="E1536" s="11" t="s">
        <v>58</v>
      </c>
      <c r="F1536" s="49" t="s">
        <v>742</v>
      </c>
      <c r="G1536" s="29">
        <f>+H1536+I1536</f>
        <v>109933.7</v>
      </c>
      <c r="H1536" s="29"/>
      <c r="I1536" s="29">
        <v>109933.7</v>
      </c>
      <c r="J1536" s="29">
        <f>+K1536+L1536</f>
        <v>124884.8</v>
      </c>
      <c r="K1536" s="29"/>
      <c r="L1536" s="29">
        <v>124884.8</v>
      </c>
      <c r="M1536" s="29">
        <f>+N1536+O1536</f>
        <v>136060.5</v>
      </c>
      <c r="N1536" s="11"/>
      <c r="O1536" s="11">
        <v>136060.5</v>
      </c>
    </row>
    <row r="1537" spans="1:15" x14ac:dyDescent="0.2">
      <c r="A1537" s="63" t="s">
        <v>923</v>
      </c>
      <c r="B1537" s="10">
        <v>700</v>
      </c>
      <c r="C1537" s="33" t="s">
        <v>167</v>
      </c>
      <c r="D1537" s="33" t="s">
        <v>161</v>
      </c>
      <c r="E1537" s="9" t="s">
        <v>924</v>
      </c>
      <c r="F1537" s="59"/>
      <c r="G1537" s="18">
        <f t="shared" ref="G1537:O1539" si="964">+G1538</f>
        <v>5430.6</v>
      </c>
      <c r="H1537" s="18">
        <f t="shared" ref="H1537:O1538" si="965">+H1538</f>
        <v>0</v>
      </c>
      <c r="I1537" s="18">
        <f t="shared" si="965"/>
        <v>5430.6</v>
      </c>
      <c r="J1537" s="18">
        <f t="shared" ref="J1537:J1538" si="966">+J1538</f>
        <v>5705.1</v>
      </c>
      <c r="K1537" s="18">
        <f t="shared" si="965"/>
        <v>0</v>
      </c>
      <c r="L1537" s="18">
        <f t="shared" si="965"/>
        <v>5705.1</v>
      </c>
      <c r="M1537" s="18">
        <f t="shared" ref="M1537:M1538" si="967">+M1538</f>
        <v>6976.6</v>
      </c>
      <c r="N1537" s="25">
        <f t="shared" si="965"/>
        <v>0</v>
      </c>
      <c r="O1537" s="25">
        <f t="shared" si="965"/>
        <v>6976.6</v>
      </c>
    </row>
    <row r="1538" spans="1:15" ht="18.7" customHeight="1" x14ac:dyDescent="0.25">
      <c r="A1538" s="67" t="s">
        <v>925</v>
      </c>
      <c r="B1538" s="10">
        <v>700</v>
      </c>
      <c r="C1538" s="33" t="s">
        <v>167</v>
      </c>
      <c r="D1538" s="33" t="s">
        <v>161</v>
      </c>
      <c r="E1538" s="11" t="s">
        <v>926</v>
      </c>
      <c r="F1538" s="59"/>
      <c r="G1538" s="18">
        <f t="shared" si="964"/>
        <v>5430.6</v>
      </c>
      <c r="H1538" s="18">
        <f t="shared" si="965"/>
        <v>0</v>
      </c>
      <c r="I1538" s="18">
        <f t="shared" si="965"/>
        <v>5430.6</v>
      </c>
      <c r="J1538" s="18">
        <f t="shared" si="966"/>
        <v>5705.1</v>
      </c>
      <c r="K1538" s="18">
        <f t="shared" si="965"/>
        <v>0</v>
      </c>
      <c r="L1538" s="18">
        <f t="shared" si="965"/>
        <v>5705.1</v>
      </c>
      <c r="M1538" s="18">
        <f t="shared" si="967"/>
        <v>6976.6</v>
      </c>
      <c r="N1538" s="25">
        <f t="shared" si="965"/>
        <v>0</v>
      </c>
      <c r="O1538" s="25">
        <f t="shared" si="965"/>
        <v>6976.6</v>
      </c>
    </row>
    <row r="1539" spans="1:15" ht="27.2" x14ac:dyDescent="0.25">
      <c r="A1539" s="26" t="s">
        <v>553</v>
      </c>
      <c r="B1539" s="27">
        <v>700</v>
      </c>
      <c r="C1539" s="37" t="s">
        <v>167</v>
      </c>
      <c r="D1539" s="37" t="s">
        <v>161</v>
      </c>
      <c r="E1539" s="11" t="s">
        <v>926</v>
      </c>
      <c r="F1539" s="49" t="s">
        <v>741</v>
      </c>
      <c r="G1539" s="29">
        <f t="shared" si="964"/>
        <v>5430.6</v>
      </c>
      <c r="H1539" s="29">
        <f t="shared" si="964"/>
        <v>0</v>
      </c>
      <c r="I1539" s="29">
        <f t="shared" si="964"/>
        <v>5430.6</v>
      </c>
      <c r="J1539" s="29">
        <f t="shared" si="964"/>
        <v>5705.1</v>
      </c>
      <c r="K1539" s="29">
        <f t="shared" si="964"/>
        <v>0</v>
      </c>
      <c r="L1539" s="29">
        <f t="shared" si="964"/>
        <v>5705.1</v>
      </c>
      <c r="M1539" s="29">
        <f t="shared" si="964"/>
        <v>6976.6</v>
      </c>
      <c r="N1539" s="11">
        <f t="shared" si="964"/>
        <v>0</v>
      </c>
      <c r="O1539" s="11">
        <f t="shared" si="964"/>
        <v>6976.6</v>
      </c>
    </row>
    <row r="1540" spans="1:15" ht="13.6" x14ac:dyDescent="0.25">
      <c r="A1540" s="60" t="s">
        <v>554</v>
      </c>
      <c r="B1540" s="27">
        <v>700</v>
      </c>
      <c r="C1540" s="37" t="s">
        <v>167</v>
      </c>
      <c r="D1540" s="37" t="s">
        <v>161</v>
      </c>
      <c r="E1540" s="11" t="s">
        <v>926</v>
      </c>
      <c r="F1540" s="49" t="s">
        <v>742</v>
      </c>
      <c r="G1540" s="29">
        <f>+H1540+I1540</f>
        <v>5430.6</v>
      </c>
      <c r="H1540" s="29"/>
      <c r="I1540" s="29">
        <v>5430.6</v>
      </c>
      <c r="J1540" s="29">
        <f>+K1540+L1540</f>
        <v>5705.1</v>
      </c>
      <c r="K1540" s="29"/>
      <c r="L1540" s="29">
        <v>5705.1</v>
      </c>
      <c r="M1540" s="29">
        <f>+N1540+O1540</f>
        <v>6976.6</v>
      </c>
      <c r="N1540" s="11"/>
      <c r="O1540" s="11">
        <v>6976.6</v>
      </c>
    </row>
    <row r="1541" spans="1:15" ht="13.6" x14ac:dyDescent="0.25">
      <c r="A1541" s="14" t="s">
        <v>927</v>
      </c>
      <c r="B1541" s="10">
        <v>700</v>
      </c>
      <c r="C1541" s="33" t="s">
        <v>167</v>
      </c>
      <c r="D1541" s="33" t="s">
        <v>36</v>
      </c>
      <c r="E1541" s="132"/>
      <c r="F1541" s="133"/>
      <c r="G1541" s="18">
        <f t="shared" ref="G1541:I1541" si="968">+G1542+G1550+G1580+G1564</f>
        <v>5438.3</v>
      </c>
      <c r="H1541" s="18">
        <f t="shared" si="968"/>
        <v>16.399999999999999</v>
      </c>
      <c r="I1541" s="18">
        <f t="shared" si="968"/>
        <v>5421.9000000000005</v>
      </c>
      <c r="J1541" s="18">
        <f t="shared" ref="J1541:O1541" si="969">+J1542+J1550+J1580+J1564</f>
        <v>18612.2</v>
      </c>
      <c r="K1541" s="18">
        <f t="shared" si="969"/>
        <v>16.399999999999999</v>
      </c>
      <c r="L1541" s="18">
        <f t="shared" si="969"/>
        <v>18595.8</v>
      </c>
      <c r="M1541" s="18">
        <f t="shared" si="969"/>
        <v>25125.4</v>
      </c>
      <c r="N1541" s="25">
        <f t="shared" si="969"/>
        <v>16.399999999999999</v>
      </c>
      <c r="O1541" s="25">
        <f t="shared" si="969"/>
        <v>25109</v>
      </c>
    </row>
    <row r="1542" spans="1:15" ht="25.85" x14ac:dyDescent="0.2">
      <c r="A1542" s="30" t="s">
        <v>928</v>
      </c>
      <c r="B1542" s="10">
        <v>700</v>
      </c>
      <c r="C1542" s="33" t="s">
        <v>167</v>
      </c>
      <c r="D1542" s="33" t="s">
        <v>36</v>
      </c>
      <c r="E1542" s="9" t="s">
        <v>929</v>
      </c>
      <c r="F1542" s="36"/>
      <c r="G1542" s="18">
        <f t="shared" ref="G1542:O1542" si="970">+G1543</f>
        <v>907.19999999999993</v>
      </c>
      <c r="H1542" s="18">
        <f t="shared" si="970"/>
        <v>16.399999999999999</v>
      </c>
      <c r="I1542" s="18">
        <f t="shared" si="970"/>
        <v>890.8</v>
      </c>
      <c r="J1542" s="18">
        <f t="shared" si="970"/>
        <v>907.19999999999993</v>
      </c>
      <c r="K1542" s="18">
        <f t="shared" si="970"/>
        <v>16.399999999999999</v>
      </c>
      <c r="L1542" s="18">
        <f t="shared" si="970"/>
        <v>890.8</v>
      </c>
      <c r="M1542" s="18">
        <f t="shared" si="970"/>
        <v>907.19999999999993</v>
      </c>
      <c r="N1542" s="9">
        <f t="shared" si="970"/>
        <v>16.399999999999999</v>
      </c>
      <c r="O1542" s="9">
        <f t="shared" si="970"/>
        <v>890.8</v>
      </c>
    </row>
    <row r="1543" spans="1:15" ht="39.75" customHeight="1" x14ac:dyDescent="0.2">
      <c r="A1543" s="30" t="s">
        <v>930</v>
      </c>
      <c r="B1543" s="10">
        <v>700</v>
      </c>
      <c r="C1543" s="33" t="s">
        <v>167</v>
      </c>
      <c r="D1543" s="33" t="s">
        <v>36</v>
      </c>
      <c r="E1543" s="9" t="s">
        <v>931</v>
      </c>
      <c r="F1543" s="36"/>
      <c r="G1543" s="18">
        <f t="shared" ref="G1543:I1543" si="971">+G1544+G1547</f>
        <v>907.19999999999993</v>
      </c>
      <c r="H1543" s="18">
        <f t="shared" si="971"/>
        <v>16.399999999999999</v>
      </c>
      <c r="I1543" s="18">
        <f t="shared" si="971"/>
        <v>890.8</v>
      </c>
      <c r="J1543" s="18">
        <f t="shared" ref="J1543:O1543" si="972">+J1544+J1547</f>
        <v>907.19999999999993</v>
      </c>
      <c r="K1543" s="18">
        <f t="shared" si="972"/>
        <v>16.399999999999999</v>
      </c>
      <c r="L1543" s="18">
        <f t="shared" si="972"/>
        <v>890.8</v>
      </c>
      <c r="M1543" s="18">
        <f t="shared" si="972"/>
        <v>907.19999999999993</v>
      </c>
      <c r="N1543" s="25">
        <f t="shared" si="972"/>
        <v>16.399999999999999</v>
      </c>
      <c r="O1543" s="25">
        <f t="shared" si="972"/>
        <v>890.8</v>
      </c>
    </row>
    <row r="1544" spans="1:15" x14ac:dyDescent="0.2">
      <c r="A1544" s="30" t="s">
        <v>932</v>
      </c>
      <c r="B1544" s="10">
        <v>700</v>
      </c>
      <c r="C1544" s="33" t="s">
        <v>167</v>
      </c>
      <c r="D1544" s="33" t="s">
        <v>36</v>
      </c>
      <c r="E1544" s="9" t="s">
        <v>933</v>
      </c>
      <c r="F1544" s="36"/>
      <c r="G1544" s="18">
        <f t="shared" ref="G1544:O1545" si="973">+G1545</f>
        <v>907.19999999999993</v>
      </c>
      <c r="H1544" s="18">
        <f t="shared" si="973"/>
        <v>16.399999999999999</v>
      </c>
      <c r="I1544" s="18">
        <f t="shared" si="973"/>
        <v>890.8</v>
      </c>
      <c r="J1544" s="18">
        <f t="shared" si="973"/>
        <v>907.19999999999993</v>
      </c>
      <c r="K1544" s="18">
        <f t="shared" si="973"/>
        <v>16.399999999999999</v>
      </c>
      <c r="L1544" s="18">
        <f t="shared" si="973"/>
        <v>890.8</v>
      </c>
      <c r="M1544" s="18">
        <f t="shared" si="973"/>
        <v>907.19999999999993</v>
      </c>
      <c r="N1544" s="25">
        <f t="shared" si="973"/>
        <v>16.399999999999999</v>
      </c>
      <c r="O1544" s="25">
        <f t="shared" si="973"/>
        <v>890.8</v>
      </c>
    </row>
    <row r="1545" spans="1:15" ht="13.6" x14ac:dyDescent="0.25">
      <c r="A1545" s="41" t="s">
        <v>114</v>
      </c>
      <c r="B1545" s="27">
        <v>700</v>
      </c>
      <c r="C1545" s="37" t="s">
        <v>167</v>
      </c>
      <c r="D1545" s="37" t="s">
        <v>36</v>
      </c>
      <c r="E1545" s="11" t="s">
        <v>933</v>
      </c>
      <c r="F1545" s="38">
        <v>300</v>
      </c>
      <c r="G1545" s="29">
        <f t="shared" si="973"/>
        <v>907.19999999999993</v>
      </c>
      <c r="H1545" s="29">
        <f t="shared" si="973"/>
        <v>16.399999999999999</v>
      </c>
      <c r="I1545" s="29">
        <f t="shared" si="973"/>
        <v>890.8</v>
      </c>
      <c r="J1545" s="29">
        <f t="shared" si="973"/>
        <v>907.19999999999993</v>
      </c>
      <c r="K1545" s="29">
        <f t="shared" si="973"/>
        <v>16.399999999999999</v>
      </c>
      <c r="L1545" s="29">
        <f t="shared" si="973"/>
        <v>890.8</v>
      </c>
      <c r="M1545" s="29">
        <f t="shared" si="973"/>
        <v>907.19999999999993</v>
      </c>
      <c r="N1545" s="39">
        <f t="shared" si="973"/>
        <v>16.399999999999999</v>
      </c>
      <c r="O1545" s="39">
        <f t="shared" si="973"/>
        <v>890.8</v>
      </c>
    </row>
    <row r="1546" spans="1:15" ht="13.6" x14ac:dyDescent="0.25">
      <c r="A1546" s="60" t="s">
        <v>153</v>
      </c>
      <c r="B1546" s="27">
        <v>700</v>
      </c>
      <c r="C1546" s="37" t="s">
        <v>167</v>
      </c>
      <c r="D1546" s="37" t="s">
        <v>36</v>
      </c>
      <c r="E1546" s="11" t="s">
        <v>933</v>
      </c>
      <c r="F1546" s="38">
        <v>320</v>
      </c>
      <c r="G1546" s="29">
        <f>+H1546+I1546</f>
        <v>907.19999999999993</v>
      </c>
      <c r="H1546" s="29">
        <v>16.399999999999999</v>
      </c>
      <c r="I1546" s="29">
        <v>890.8</v>
      </c>
      <c r="J1546" s="29">
        <f>+K1546+L1546</f>
        <v>907.19999999999993</v>
      </c>
      <c r="K1546" s="29">
        <v>16.399999999999999</v>
      </c>
      <c r="L1546" s="29">
        <v>890.8</v>
      </c>
      <c r="M1546" s="29">
        <f>+N1546+O1546</f>
        <v>907.19999999999993</v>
      </c>
      <c r="N1546" s="39">
        <v>16.399999999999999</v>
      </c>
      <c r="O1546" s="39">
        <v>890.8</v>
      </c>
    </row>
    <row r="1547" spans="1:15" ht="44.15" hidden="1" customHeight="1" x14ac:dyDescent="0.25">
      <c r="A1547" s="30" t="s">
        <v>934</v>
      </c>
      <c r="B1547" s="10">
        <v>700</v>
      </c>
      <c r="C1547" s="37" t="s">
        <v>167</v>
      </c>
      <c r="D1547" s="37" t="s">
        <v>36</v>
      </c>
      <c r="E1547" s="9" t="s">
        <v>935</v>
      </c>
      <c r="F1547" s="38"/>
      <c r="G1547" s="18">
        <f t="shared" ref="G1547:O1548" si="974">+G1548</f>
        <v>0</v>
      </c>
      <c r="H1547" s="18">
        <f t="shared" si="974"/>
        <v>0</v>
      </c>
      <c r="I1547" s="18">
        <f t="shared" si="974"/>
        <v>0</v>
      </c>
      <c r="J1547" s="18">
        <f t="shared" si="974"/>
        <v>0</v>
      </c>
      <c r="K1547" s="18">
        <f t="shared" si="974"/>
        <v>0</v>
      </c>
      <c r="L1547" s="18">
        <f t="shared" si="974"/>
        <v>0</v>
      </c>
      <c r="M1547" s="18">
        <f t="shared" si="974"/>
        <v>0</v>
      </c>
      <c r="N1547" s="9">
        <f t="shared" si="974"/>
        <v>0</v>
      </c>
      <c r="O1547" s="9">
        <f t="shared" si="974"/>
        <v>0</v>
      </c>
    </row>
    <row r="1548" spans="1:15" ht="13.6" hidden="1" x14ac:dyDescent="0.25">
      <c r="A1548" s="41" t="s">
        <v>114</v>
      </c>
      <c r="B1548" s="27">
        <v>700</v>
      </c>
      <c r="C1548" s="37" t="s">
        <v>167</v>
      </c>
      <c r="D1548" s="37" t="s">
        <v>36</v>
      </c>
      <c r="E1548" s="9" t="s">
        <v>935</v>
      </c>
      <c r="F1548" s="38">
        <v>300</v>
      </c>
      <c r="G1548" s="29">
        <f t="shared" si="974"/>
        <v>0</v>
      </c>
      <c r="H1548" s="29">
        <f t="shared" si="974"/>
        <v>0</v>
      </c>
      <c r="I1548" s="29">
        <f t="shared" si="974"/>
        <v>0</v>
      </c>
      <c r="J1548" s="29">
        <f t="shared" si="974"/>
        <v>0</v>
      </c>
      <c r="K1548" s="29">
        <f t="shared" si="974"/>
        <v>0</v>
      </c>
      <c r="L1548" s="29">
        <f t="shared" si="974"/>
        <v>0</v>
      </c>
      <c r="M1548" s="29">
        <f t="shared" si="974"/>
        <v>0</v>
      </c>
      <c r="N1548" s="11">
        <f t="shared" si="974"/>
        <v>0</v>
      </c>
      <c r="O1548" s="11">
        <f t="shared" si="974"/>
        <v>0</v>
      </c>
    </row>
    <row r="1549" spans="1:15" ht="13.6" hidden="1" x14ac:dyDescent="0.25">
      <c r="A1549" s="60" t="s">
        <v>153</v>
      </c>
      <c r="B1549" s="27">
        <v>700</v>
      </c>
      <c r="C1549" s="37" t="s">
        <v>167</v>
      </c>
      <c r="D1549" s="37" t="s">
        <v>36</v>
      </c>
      <c r="E1549" s="9" t="s">
        <v>935</v>
      </c>
      <c r="F1549" s="38">
        <v>320</v>
      </c>
      <c r="G1549" s="29">
        <f>+H1549+I1549</f>
        <v>0</v>
      </c>
      <c r="H1549" s="29"/>
      <c r="I1549" s="29"/>
      <c r="J1549" s="29">
        <f>+K1549+L1549</f>
        <v>0</v>
      </c>
      <c r="K1549" s="29"/>
      <c r="L1549" s="29"/>
      <c r="M1549" s="29">
        <f>+N1549+O1549</f>
        <v>0</v>
      </c>
      <c r="N1549" s="11"/>
      <c r="O1549" s="11"/>
    </row>
    <row r="1550" spans="1:15" ht="26.5" hidden="1" x14ac:dyDescent="0.25">
      <c r="A1550" s="14" t="s">
        <v>464</v>
      </c>
      <c r="B1550" s="10">
        <v>700</v>
      </c>
      <c r="C1550" s="33" t="s">
        <v>167</v>
      </c>
      <c r="D1550" s="33" t="s">
        <v>36</v>
      </c>
      <c r="E1550" s="9" t="s">
        <v>465</v>
      </c>
      <c r="F1550" s="133"/>
      <c r="G1550" s="18">
        <f>+G1554</f>
        <v>0</v>
      </c>
      <c r="H1550" s="18">
        <f t="shared" ref="H1550:O1550" si="975">+H1554</f>
        <v>0</v>
      </c>
      <c r="I1550" s="18">
        <f t="shared" si="975"/>
        <v>0</v>
      </c>
      <c r="J1550" s="18">
        <f t="shared" si="975"/>
        <v>0</v>
      </c>
      <c r="K1550" s="18">
        <f t="shared" si="975"/>
        <v>0</v>
      </c>
      <c r="L1550" s="18">
        <f t="shared" si="975"/>
        <v>0</v>
      </c>
      <c r="M1550" s="18">
        <f t="shared" si="975"/>
        <v>0</v>
      </c>
      <c r="N1550" s="25">
        <f t="shared" si="975"/>
        <v>0</v>
      </c>
      <c r="O1550" s="25">
        <f t="shared" si="975"/>
        <v>0</v>
      </c>
    </row>
    <row r="1551" spans="1:15" ht="26.5" hidden="1" x14ac:dyDescent="0.25">
      <c r="A1551" s="128" t="s">
        <v>936</v>
      </c>
      <c r="B1551" s="10">
        <v>700</v>
      </c>
      <c r="C1551" s="33" t="s">
        <v>167</v>
      </c>
      <c r="D1551" s="33" t="s">
        <v>36</v>
      </c>
      <c r="E1551" s="9" t="s">
        <v>937</v>
      </c>
      <c r="F1551" s="133"/>
      <c r="G1551" s="18">
        <f t="shared" ref="G1551:O1552" si="976">+G1552</f>
        <v>0</v>
      </c>
      <c r="H1551" s="18">
        <f t="shared" si="976"/>
        <v>0</v>
      </c>
      <c r="I1551" s="18">
        <f t="shared" si="976"/>
        <v>0</v>
      </c>
      <c r="J1551" s="18">
        <f t="shared" si="976"/>
        <v>0</v>
      </c>
      <c r="K1551" s="18">
        <f t="shared" si="976"/>
        <v>0</v>
      </c>
      <c r="L1551" s="18">
        <f t="shared" si="976"/>
        <v>0</v>
      </c>
      <c r="M1551" s="18">
        <f t="shared" si="976"/>
        <v>0</v>
      </c>
      <c r="N1551" s="25">
        <f t="shared" si="976"/>
        <v>0</v>
      </c>
      <c r="O1551" s="25">
        <f t="shared" si="976"/>
        <v>0</v>
      </c>
    </row>
    <row r="1552" spans="1:15" ht="13.6" hidden="1" x14ac:dyDescent="0.25">
      <c r="A1552" s="41" t="s">
        <v>114</v>
      </c>
      <c r="B1552" s="27">
        <v>700</v>
      </c>
      <c r="C1552" s="37" t="s">
        <v>167</v>
      </c>
      <c r="D1552" s="37" t="s">
        <v>36</v>
      </c>
      <c r="E1552" s="11" t="s">
        <v>937</v>
      </c>
      <c r="F1552" s="38">
        <v>300</v>
      </c>
      <c r="G1552" s="29">
        <f t="shared" si="976"/>
        <v>0</v>
      </c>
      <c r="H1552" s="29">
        <f t="shared" si="976"/>
        <v>0</v>
      </c>
      <c r="I1552" s="29">
        <f t="shared" si="976"/>
        <v>0</v>
      </c>
      <c r="J1552" s="29">
        <f t="shared" si="976"/>
        <v>0</v>
      </c>
      <c r="K1552" s="29">
        <f t="shared" si="976"/>
        <v>0</v>
      </c>
      <c r="L1552" s="29">
        <f t="shared" si="976"/>
        <v>0</v>
      </c>
      <c r="M1552" s="29">
        <f t="shared" si="976"/>
        <v>0</v>
      </c>
      <c r="N1552" s="39">
        <f t="shared" si="976"/>
        <v>0</v>
      </c>
      <c r="O1552" s="39">
        <f t="shared" si="976"/>
        <v>0</v>
      </c>
    </row>
    <row r="1553" spans="1:15" ht="13.6" hidden="1" x14ac:dyDescent="0.25">
      <c r="A1553" s="60" t="s">
        <v>153</v>
      </c>
      <c r="B1553" s="27">
        <v>700</v>
      </c>
      <c r="C1553" s="37" t="s">
        <v>167</v>
      </c>
      <c r="D1553" s="37" t="s">
        <v>36</v>
      </c>
      <c r="E1553" s="11" t="s">
        <v>937</v>
      </c>
      <c r="F1553" s="38">
        <v>320</v>
      </c>
      <c r="G1553" s="29">
        <f>+H1553+I1553</f>
        <v>0</v>
      </c>
      <c r="H1553" s="29"/>
      <c r="I1553" s="29"/>
      <c r="J1553" s="29">
        <f>+K1553+L1553</f>
        <v>0</v>
      </c>
      <c r="K1553" s="29"/>
      <c r="L1553" s="29"/>
      <c r="M1553" s="29">
        <f>+N1553+O1553</f>
        <v>0</v>
      </c>
      <c r="N1553" s="39"/>
      <c r="O1553" s="39"/>
    </row>
    <row r="1554" spans="1:15" ht="25.85" hidden="1" x14ac:dyDescent="0.2">
      <c r="A1554" s="68" t="s">
        <v>938</v>
      </c>
      <c r="B1554" s="10">
        <v>700</v>
      </c>
      <c r="C1554" s="33" t="s">
        <v>167</v>
      </c>
      <c r="D1554" s="33" t="s">
        <v>36</v>
      </c>
      <c r="E1554" s="9" t="s">
        <v>939</v>
      </c>
      <c r="F1554" s="36"/>
      <c r="G1554" s="18">
        <f t="shared" ref="G1554:O1556" si="977">+G1555</f>
        <v>0</v>
      </c>
      <c r="H1554" s="18">
        <f t="shared" ref="H1554:O1554" si="978">+H1555</f>
        <v>0</v>
      </c>
      <c r="I1554" s="18">
        <f t="shared" si="978"/>
        <v>0</v>
      </c>
      <c r="J1554" s="18">
        <f>+J1555</f>
        <v>0</v>
      </c>
      <c r="K1554" s="18">
        <f t="shared" si="978"/>
        <v>0</v>
      </c>
      <c r="L1554" s="18">
        <f t="shared" si="978"/>
        <v>0</v>
      </c>
      <c r="M1554" s="18">
        <f>+M1555</f>
        <v>0</v>
      </c>
      <c r="N1554" s="25">
        <f t="shared" si="978"/>
        <v>0</v>
      </c>
      <c r="O1554" s="25">
        <f t="shared" si="978"/>
        <v>0</v>
      </c>
    </row>
    <row r="1555" spans="1:15" ht="48.75" hidden="1" customHeight="1" x14ac:dyDescent="0.2">
      <c r="A1555" s="134" t="s">
        <v>940</v>
      </c>
      <c r="B1555" s="10">
        <v>700</v>
      </c>
      <c r="C1555" s="33" t="s">
        <v>167</v>
      </c>
      <c r="D1555" s="33" t="s">
        <v>36</v>
      </c>
      <c r="E1555" s="9" t="s">
        <v>941</v>
      </c>
      <c r="F1555" s="36"/>
      <c r="G1555" s="18">
        <f t="shared" si="977"/>
        <v>0</v>
      </c>
      <c r="H1555" s="18">
        <f t="shared" si="977"/>
        <v>0</v>
      </c>
      <c r="I1555" s="18">
        <f t="shared" si="977"/>
        <v>0</v>
      </c>
      <c r="J1555" s="18">
        <f t="shared" si="977"/>
        <v>0</v>
      </c>
      <c r="K1555" s="18">
        <f t="shared" si="977"/>
        <v>0</v>
      </c>
      <c r="L1555" s="18">
        <f t="shared" si="977"/>
        <v>0</v>
      </c>
      <c r="M1555" s="18">
        <f t="shared" si="977"/>
        <v>0</v>
      </c>
      <c r="N1555" s="9">
        <f t="shared" si="977"/>
        <v>0</v>
      </c>
      <c r="O1555" s="9">
        <f t="shared" si="977"/>
        <v>0</v>
      </c>
    </row>
    <row r="1556" spans="1:15" ht="13.6" hidden="1" x14ac:dyDescent="0.25">
      <c r="A1556" s="41" t="s">
        <v>114</v>
      </c>
      <c r="B1556" s="27">
        <v>700</v>
      </c>
      <c r="C1556" s="37" t="s">
        <v>167</v>
      </c>
      <c r="D1556" s="37" t="s">
        <v>36</v>
      </c>
      <c r="E1556" s="9" t="s">
        <v>941</v>
      </c>
      <c r="F1556" s="38">
        <v>300</v>
      </c>
      <c r="G1556" s="29">
        <f t="shared" si="977"/>
        <v>0</v>
      </c>
      <c r="H1556" s="29">
        <f t="shared" si="977"/>
        <v>0</v>
      </c>
      <c r="I1556" s="29">
        <f t="shared" si="977"/>
        <v>0</v>
      </c>
      <c r="J1556" s="29">
        <f t="shared" si="977"/>
        <v>0</v>
      </c>
      <c r="K1556" s="29">
        <f t="shared" si="977"/>
        <v>0</v>
      </c>
      <c r="L1556" s="29">
        <f t="shared" si="977"/>
        <v>0</v>
      </c>
      <c r="M1556" s="29">
        <f t="shared" si="977"/>
        <v>0</v>
      </c>
      <c r="N1556" s="11">
        <f t="shared" si="977"/>
        <v>0</v>
      </c>
      <c r="O1556" s="11">
        <f t="shared" si="977"/>
        <v>0</v>
      </c>
    </row>
    <row r="1557" spans="1:15" ht="13.6" hidden="1" x14ac:dyDescent="0.25">
      <c r="A1557" s="60" t="s">
        <v>153</v>
      </c>
      <c r="B1557" s="27">
        <v>700</v>
      </c>
      <c r="C1557" s="37" t="s">
        <v>167</v>
      </c>
      <c r="D1557" s="37" t="s">
        <v>36</v>
      </c>
      <c r="E1557" s="9" t="s">
        <v>941</v>
      </c>
      <c r="F1557" s="38">
        <v>320</v>
      </c>
      <c r="G1557" s="29">
        <f>+H1557+I1557</f>
        <v>0</v>
      </c>
      <c r="H1557" s="29"/>
      <c r="I1557" s="29"/>
      <c r="J1557" s="29">
        <f>+K1557+L1557</f>
        <v>0</v>
      </c>
      <c r="K1557" s="29"/>
      <c r="L1557" s="29"/>
      <c r="M1557" s="29">
        <f>+N1557+O1557</f>
        <v>0</v>
      </c>
      <c r="N1557" s="11"/>
      <c r="O1557" s="11"/>
    </row>
    <row r="1558" spans="1:15" ht="57.25" hidden="1" customHeight="1" x14ac:dyDescent="0.2">
      <c r="A1558" s="68" t="s">
        <v>942</v>
      </c>
      <c r="B1558" s="10">
        <v>700</v>
      </c>
      <c r="C1558" s="33" t="s">
        <v>167</v>
      </c>
      <c r="D1558" s="33" t="s">
        <v>36</v>
      </c>
      <c r="E1558" s="9" t="s">
        <v>943</v>
      </c>
      <c r="F1558" s="36"/>
      <c r="G1558" s="18">
        <f t="shared" ref="G1558:O1559" si="979">+G1559</f>
        <v>0</v>
      </c>
      <c r="H1558" s="18">
        <f t="shared" si="979"/>
        <v>0</v>
      </c>
      <c r="I1558" s="18">
        <f t="shared" si="979"/>
        <v>0</v>
      </c>
      <c r="J1558" s="18">
        <f t="shared" si="979"/>
        <v>0</v>
      </c>
      <c r="K1558" s="18">
        <f t="shared" si="979"/>
        <v>0</v>
      </c>
      <c r="L1558" s="18">
        <f t="shared" si="979"/>
        <v>0</v>
      </c>
      <c r="M1558" s="18">
        <f t="shared" si="979"/>
        <v>0</v>
      </c>
      <c r="N1558" s="25">
        <f t="shared" si="979"/>
        <v>0</v>
      </c>
      <c r="O1558" s="25">
        <f t="shared" si="979"/>
        <v>0</v>
      </c>
    </row>
    <row r="1559" spans="1:15" ht="13.6" hidden="1" x14ac:dyDescent="0.25">
      <c r="A1559" s="41" t="s">
        <v>114</v>
      </c>
      <c r="B1559" s="27">
        <v>700</v>
      </c>
      <c r="C1559" s="37" t="s">
        <v>167</v>
      </c>
      <c r="D1559" s="37" t="s">
        <v>36</v>
      </c>
      <c r="E1559" s="11" t="s">
        <v>943</v>
      </c>
      <c r="F1559" s="38">
        <v>300</v>
      </c>
      <c r="G1559" s="29">
        <f t="shared" si="979"/>
        <v>0</v>
      </c>
      <c r="H1559" s="29">
        <f t="shared" si="979"/>
        <v>0</v>
      </c>
      <c r="I1559" s="29">
        <f t="shared" si="979"/>
        <v>0</v>
      </c>
      <c r="J1559" s="29">
        <f t="shared" si="979"/>
        <v>0</v>
      </c>
      <c r="K1559" s="29">
        <f t="shared" si="979"/>
        <v>0</v>
      </c>
      <c r="L1559" s="29">
        <f t="shared" si="979"/>
        <v>0</v>
      </c>
      <c r="M1559" s="29">
        <f t="shared" si="979"/>
        <v>0</v>
      </c>
      <c r="N1559" s="39">
        <f t="shared" si="979"/>
        <v>0</v>
      </c>
      <c r="O1559" s="39">
        <f t="shared" si="979"/>
        <v>0</v>
      </c>
    </row>
    <row r="1560" spans="1:15" ht="13.6" hidden="1" x14ac:dyDescent="0.25">
      <c r="A1560" s="60" t="s">
        <v>153</v>
      </c>
      <c r="B1560" s="27">
        <v>700</v>
      </c>
      <c r="C1560" s="37" t="s">
        <v>167</v>
      </c>
      <c r="D1560" s="37" t="s">
        <v>36</v>
      </c>
      <c r="E1560" s="11" t="s">
        <v>943</v>
      </c>
      <c r="F1560" s="38">
        <v>320</v>
      </c>
      <c r="G1560" s="29">
        <f>+H1560+I1560</f>
        <v>0</v>
      </c>
      <c r="H1560" s="29"/>
      <c r="I1560" s="29"/>
      <c r="J1560" s="29">
        <f>+K1560+L1560</f>
        <v>0</v>
      </c>
      <c r="K1560" s="29"/>
      <c r="L1560" s="29"/>
      <c r="M1560" s="29">
        <f>+N1560+O1560</f>
        <v>0</v>
      </c>
      <c r="N1560" s="39"/>
      <c r="O1560" s="39"/>
    </row>
    <row r="1561" spans="1:15" ht="38.75" hidden="1" x14ac:dyDescent="0.2">
      <c r="A1561" s="134" t="s">
        <v>944</v>
      </c>
      <c r="B1561" s="10">
        <v>700</v>
      </c>
      <c r="C1561" s="33" t="s">
        <v>167</v>
      </c>
      <c r="D1561" s="33" t="s">
        <v>36</v>
      </c>
      <c r="E1561" s="9" t="s">
        <v>945</v>
      </c>
      <c r="F1561" s="36"/>
      <c r="G1561" s="18">
        <f t="shared" ref="G1561:O1562" si="980">+G1562</f>
        <v>0</v>
      </c>
      <c r="H1561" s="18">
        <f t="shared" si="980"/>
        <v>0</v>
      </c>
      <c r="I1561" s="18">
        <f t="shared" si="980"/>
        <v>0</v>
      </c>
      <c r="J1561" s="18">
        <f t="shared" si="980"/>
        <v>0</v>
      </c>
      <c r="K1561" s="18">
        <f t="shared" si="980"/>
        <v>0</v>
      </c>
      <c r="L1561" s="18">
        <f t="shared" si="980"/>
        <v>0</v>
      </c>
      <c r="M1561" s="18">
        <f t="shared" si="980"/>
        <v>0</v>
      </c>
      <c r="N1561" s="9">
        <f t="shared" si="980"/>
        <v>0</v>
      </c>
      <c r="O1561" s="9">
        <f t="shared" si="980"/>
        <v>0</v>
      </c>
    </row>
    <row r="1562" spans="1:15" ht="13.6" hidden="1" x14ac:dyDescent="0.25">
      <c r="A1562" s="41" t="s">
        <v>114</v>
      </c>
      <c r="B1562" s="27">
        <v>700</v>
      </c>
      <c r="C1562" s="37" t="s">
        <v>167</v>
      </c>
      <c r="D1562" s="37" t="s">
        <v>36</v>
      </c>
      <c r="E1562" s="11" t="s">
        <v>945</v>
      </c>
      <c r="F1562" s="38">
        <v>300</v>
      </c>
      <c r="G1562" s="29">
        <f t="shared" si="980"/>
        <v>0</v>
      </c>
      <c r="H1562" s="29">
        <f t="shared" si="980"/>
        <v>0</v>
      </c>
      <c r="I1562" s="29">
        <f t="shared" si="980"/>
        <v>0</v>
      </c>
      <c r="J1562" s="29">
        <f t="shared" si="980"/>
        <v>0</v>
      </c>
      <c r="K1562" s="29">
        <f t="shared" si="980"/>
        <v>0</v>
      </c>
      <c r="L1562" s="29">
        <f t="shared" si="980"/>
        <v>0</v>
      </c>
      <c r="M1562" s="29">
        <f t="shared" si="980"/>
        <v>0</v>
      </c>
      <c r="N1562" s="11">
        <f t="shared" si="980"/>
        <v>0</v>
      </c>
      <c r="O1562" s="11">
        <f t="shared" si="980"/>
        <v>0</v>
      </c>
    </row>
    <row r="1563" spans="1:15" ht="13.6" hidden="1" x14ac:dyDescent="0.25">
      <c r="A1563" s="60" t="s">
        <v>153</v>
      </c>
      <c r="B1563" s="27">
        <v>700</v>
      </c>
      <c r="C1563" s="37" t="s">
        <v>167</v>
      </c>
      <c r="D1563" s="37" t="s">
        <v>36</v>
      </c>
      <c r="E1563" s="11" t="s">
        <v>945</v>
      </c>
      <c r="F1563" s="38">
        <v>320</v>
      </c>
      <c r="G1563" s="29">
        <f>+H1563+I1563</f>
        <v>0</v>
      </c>
      <c r="H1563" s="29"/>
      <c r="I1563" s="29"/>
      <c r="J1563" s="29">
        <f>+K1563+L1563</f>
        <v>0</v>
      </c>
      <c r="K1563" s="29"/>
      <c r="L1563" s="29"/>
      <c r="M1563" s="29">
        <f>+N1563+O1563</f>
        <v>0</v>
      </c>
      <c r="N1563" s="11"/>
      <c r="O1563" s="11"/>
    </row>
    <row r="1564" spans="1:15" x14ac:dyDescent="0.2">
      <c r="A1564" s="68" t="s">
        <v>24</v>
      </c>
      <c r="B1564" s="10">
        <v>700</v>
      </c>
      <c r="C1564" s="33" t="s">
        <v>167</v>
      </c>
      <c r="D1564" s="33" t="s">
        <v>36</v>
      </c>
      <c r="E1564" s="9" t="s">
        <v>25</v>
      </c>
      <c r="F1564" s="36"/>
      <c r="G1564" s="18">
        <f>+G1577+G1571+G1574+G1565+G1568</f>
        <v>4531.1000000000004</v>
      </c>
      <c r="H1564" s="18">
        <f t="shared" ref="H1564:O1564" si="981">+H1577+H1571+H1574+H1565+H1568</f>
        <v>0</v>
      </c>
      <c r="I1564" s="18">
        <f t="shared" si="981"/>
        <v>4531.1000000000004</v>
      </c>
      <c r="J1564" s="18">
        <f t="shared" si="981"/>
        <v>17705</v>
      </c>
      <c r="K1564" s="18">
        <f t="shared" si="981"/>
        <v>0</v>
      </c>
      <c r="L1564" s="18">
        <f t="shared" si="981"/>
        <v>17705</v>
      </c>
      <c r="M1564" s="18">
        <f t="shared" si="981"/>
        <v>24218.2</v>
      </c>
      <c r="N1564" s="18">
        <f t="shared" si="981"/>
        <v>0</v>
      </c>
      <c r="O1564" s="18">
        <f t="shared" si="981"/>
        <v>24218.2</v>
      </c>
    </row>
    <row r="1565" spans="1:15" ht="51.65" x14ac:dyDescent="0.2">
      <c r="A1565" s="68" t="s">
        <v>946</v>
      </c>
      <c r="B1565" s="10">
        <v>700</v>
      </c>
      <c r="C1565" s="33" t="s">
        <v>167</v>
      </c>
      <c r="D1565" s="33" t="s">
        <v>36</v>
      </c>
      <c r="E1565" s="9" t="s">
        <v>947</v>
      </c>
      <c r="F1565" s="36"/>
      <c r="G1565" s="18">
        <f t="shared" ref="G1565:O1566" si="982">+G1566</f>
        <v>4531.1000000000004</v>
      </c>
      <c r="H1565" s="18">
        <f t="shared" si="982"/>
        <v>0</v>
      </c>
      <c r="I1565" s="18">
        <f t="shared" si="982"/>
        <v>4531.1000000000004</v>
      </c>
      <c r="J1565" s="18">
        <f t="shared" si="982"/>
        <v>4735</v>
      </c>
      <c r="K1565" s="18">
        <f t="shared" si="982"/>
        <v>0</v>
      </c>
      <c r="L1565" s="18">
        <f t="shared" si="982"/>
        <v>4735</v>
      </c>
      <c r="M1565" s="18">
        <f t="shared" si="982"/>
        <v>4938.5</v>
      </c>
      <c r="N1565" s="25">
        <f t="shared" si="982"/>
        <v>0</v>
      </c>
      <c r="O1565" s="25">
        <f t="shared" si="982"/>
        <v>4938.5</v>
      </c>
    </row>
    <row r="1566" spans="1:15" ht="13.6" x14ac:dyDescent="0.25">
      <c r="A1566" s="63" t="s">
        <v>114</v>
      </c>
      <c r="B1566" s="27">
        <v>700</v>
      </c>
      <c r="C1566" s="37" t="s">
        <v>167</v>
      </c>
      <c r="D1566" s="37" t="s">
        <v>36</v>
      </c>
      <c r="E1566" s="11" t="s">
        <v>947</v>
      </c>
      <c r="F1566" s="38">
        <v>300</v>
      </c>
      <c r="G1566" s="29">
        <f t="shared" si="982"/>
        <v>4531.1000000000004</v>
      </c>
      <c r="H1566" s="29">
        <f t="shared" si="982"/>
        <v>0</v>
      </c>
      <c r="I1566" s="29">
        <f t="shared" si="982"/>
        <v>4531.1000000000004</v>
      </c>
      <c r="J1566" s="29">
        <f t="shared" si="982"/>
        <v>4735</v>
      </c>
      <c r="K1566" s="29">
        <f t="shared" si="982"/>
        <v>0</v>
      </c>
      <c r="L1566" s="29">
        <f t="shared" si="982"/>
        <v>4735</v>
      </c>
      <c r="M1566" s="29">
        <f t="shared" si="982"/>
        <v>4938.5</v>
      </c>
      <c r="N1566" s="39">
        <f t="shared" si="982"/>
        <v>0</v>
      </c>
      <c r="O1566" s="39">
        <f t="shared" si="982"/>
        <v>4938.5</v>
      </c>
    </row>
    <row r="1567" spans="1:15" ht="13.6" x14ac:dyDescent="0.25">
      <c r="A1567" s="63" t="s">
        <v>153</v>
      </c>
      <c r="B1567" s="27">
        <v>700</v>
      </c>
      <c r="C1567" s="37" t="s">
        <v>167</v>
      </c>
      <c r="D1567" s="37" t="s">
        <v>36</v>
      </c>
      <c r="E1567" s="11" t="s">
        <v>947</v>
      </c>
      <c r="F1567" s="38">
        <v>320</v>
      </c>
      <c r="G1567" s="29">
        <f>+H1567+I1567</f>
        <v>4531.1000000000004</v>
      </c>
      <c r="H1567" s="29"/>
      <c r="I1567" s="29">
        <v>4531.1000000000004</v>
      </c>
      <c r="J1567" s="29">
        <f>+K1567+L1567</f>
        <v>4735</v>
      </c>
      <c r="K1567" s="29"/>
      <c r="L1567" s="29">
        <v>4735</v>
      </c>
      <c r="M1567" s="29">
        <f>+N1567+O1567</f>
        <v>4938.5</v>
      </c>
      <c r="N1567" s="39"/>
      <c r="O1567" s="39">
        <v>4938.5</v>
      </c>
    </row>
    <row r="1568" spans="1:15" ht="21.75" x14ac:dyDescent="0.25">
      <c r="A1568" s="135" t="s">
        <v>948</v>
      </c>
      <c r="B1568" s="10">
        <v>700</v>
      </c>
      <c r="C1568" s="33" t="s">
        <v>167</v>
      </c>
      <c r="D1568" s="33" t="s">
        <v>36</v>
      </c>
      <c r="E1568" s="9" t="s">
        <v>949</v>
      </c>
      <c r="F1568" s="38"/>
      <c r="G1568" s="18">
        <f t="shared" ref="G1568:O1569" si="983">+G1569</f>
        <v>0</v>
      </c>
      <c r="H1568" s="18">
        <f t="shared" si="983"/>
        <v>0</v>
      </c>
      <c r="I1568" s="18">
        <f t="shared" si="983"/>
        <v>0</v>
      </c>
      <c r="J1568" s="18">
        <f t="shared" si="983"/>
        <v>12970</v>
      </c>
      <c r="K1568" s="18">
        <f t="shared" si="983"/>
        <v>0</v>
      </c>
      <c r="L1568" s="18">
        <f t="shared" si="983"/>
        <v>12970</v>
      </c>
      <c r="M1568" s="18">
        <f t="shared" si="983"/>
        <v>19279.7</v>
      </c>
      <c r="N1568" s="25">
        <f t="shared" si="983"/>
        <v>0</v>
      </c>
      <c r="O1568" s="25">
        <f t="shared" si="983"/>
        <v>19279.7</v>
      </c>
    </row>
    <row r="1569" spans="1:15" ht="13.6" x14ac:dyDescent="0.25">
      <c r="A1569" s="63" t="s">
        <v>114</v>
      </c>
      <c r="B1569" s="27">
        <v>700</v>
      </c>
      <c r="C1569" s="37" t="s">
        <v>167</v>
      </c>
      <c r="D1569" s="37" t="s">
        <v>36</v>
      </c>
      <c r="E1569" s="11" t="s">
        <v>949</v>
      </c>
      <c r="F1569" s="38">
        <v>300</v>
      </c>
      <c r="G1569" s="29">
        <f t="shared" si="983"/>
        <v>0</v>
      </c>
      <c r="H1569" s="29">
        <f t="shared" si="983"/>
        <v>0</v>
      </c>
      <c r="I1569" s="29">
        <f t="shared" si="983"/>
        <v>0</v>
      </c>
      <c r="J1569" s="29">
        <f t="shared" si="983"/>
        <v>12970</v>
      </c>
      <c r="K1569" s="29">
        <f t="shared" si="983"/>
        <v>0</v>
      </c>
      <c r="L1569" s="29">
        <f t="shared" si="983"/>
        <v>12970</v>
      </c>
      <c r="M1569" s="29">
        <f t="shared" si="983"/>
        <v>19279.7</v>
      </c>
      <c r="N1569" s="39">
        <f t="shared" si="983"/>
        <v>0</v>
      </c>
      <c r="O1569" s="39">
        <f t="shared" si="983"/>
        <v>19279.7</v>
      </c>
    </row>
    <row r="1570" spans="1:15" ht="13.6" x14ac:dyDescent="0.25">
      <c r="A1570" s="63" t="s">
        <v>950</v>
      </c>
      <c r="B1570" s="27">
        <v>700</v>
      </c>
      <c r="C1570" s="37" t="s">
        <v>167</v>
      </c>
      <c r="D1570" s="37" t="s">
        <v>36</v>
      </c>
      <c r="E1570" s="11" t="s">
        <v>949</v>
      </c>
      <c r="F1570" s="38">
        <v>310</v>
      </c>
      <c r="G1570" s="29">
        <f>+H1570+I1570</f>
        <v>0</v>
      </c>
      <c r="H1570" s="29"/>
      <c r="I1570" s="29"/>
      <c r="J1570" s="29">
        <f>+K1570+L1570</f>
        <v>12970</v>
      </c>
      <c r="K1570" s="29"/>
      <c r="L1570" s="29">
        <v>12970</v>
      </c>
      <c r="M1570" s="29">
        <f>+N1570+O1570</f>
        <v>19279.7</v>
      </c>
      <c r="N1570" s="39"/>
      <c r="O1570" s="39">
        <v>19279.7</v>
      </c>
    </row>
    <row r="1571" spans="1:15" ht="25.85" hidden="1" x14ac:dyDescent="0.25">
      <c r="A1571" s="134" t="s">
        <v>940</v>
      </c>
      <c r="B1571" s="10">
        <v>700</v>
      </c>
      <c r="C1571" s="33" t="s">
        <v>167</v>
      </c>
      <c r="D1571" s="33" t="s">
        <v>36</v>
      </c>
      <c r="E1571" s="9" t="s">
        <v>951</v>
      </c>
      <c r="F1571" s="38"/>
      <c r="G1571" s="18">
        <f t="shared" ref="G1571:O1575" si="984">+G1572</f>
        <v>0</v>
      </c>
      <c r="H1571" s="18">
        <f t="shared" si="984"/>
        <v>0</v>
      </c>
      <c r="I1571" s="18">
        <f t="shared" si="984"/>
        <v>0</v>
      </c>
      <c r="J1571" s="18">
        <f t="shared" si="984"/>
        <v>0</v>
      </c>
      <c r="K1571" s="18">
        <f t="shared" si="984"/>
        <v>0</v>
      </c>
      <c r="L1571" s="18">
        <f t="shared" si="984"/>
        <v>0</v>
      </c>
      <c r="M1571" s="18">
        <f t="shared" si="984"/>
        <v>0</v>
      </c>
      <c r="N1571" s="25">
        <f t="shared" si="984"/>
        <v>0</v>
      </c>
      <c r="O1571" s="25">
        <f t="shared" si="984"/>
        <v>0</v>
      </c>
    </row>
    <row r="1572" spans="1:15" ht="13.6" hidden="1" x14ac:dyDescent="0.25">
      <c r="A1572" s="41" t="s">
        <v>114</v>
      </c>
      <c r="B1572" s="27">
        <v>700</v>
      </c>
      <c r="C1572" s="37" t="s">
        <v>167</v>
      </c>
      <c r="D1572" s="37" t="s">
        <v>36</v>
      </c>
      <c r="E1572" s="11" t="s">
        <v>951</v>
      </c>
      <c r="F1572" s="38">
        <v>300</v>
      </c>
      <c r="G1572" s="29">
        <f t="shared" si="984"/>
        <v>0</v>
      </c>
      <c r="H1572" s="29">
        <f t="shared" si="984"/>
        <v>0</v>
      </c>
      <c r="I1572" s="29">
        <f t="shared" si="984"/>
        <v>0</v>
      </c>
      <c r="J1572" s="29">
        <f t="shared" si="984"/>
        <v>0</v>
      </c>
      <c r="K1572" s="29">
        <f t="shared" si="984"/>
        <v>0</v>
      </c>
      <c r="L1572" s="29">
        <f t="shared" si="984"/>
        <v>0</v>
      </c>
      <c r="M1572" s="29">
        <f t="shared" si="984"/>
        <v>0</v>
      </c>
      <c r="N1572" s="39">
        <f t="shared" si="984"/>
        <v>0</v>
      </c>
      <c r="O1572" s="39">
        <f t="shared" si="984"/>
        <v>0</v>
      </c>
    </row>
    <row r="1573" spans="1:15" ht="13.6" hidden="1" x14ac:dyDescent="0.25">
      <c r="A1573" s="60" t="s">
        <v>153</v>
      </c>
      <c r="B1573" s="27">
        <v>700</v>
      </c>
      <c r="C1573" s="37" t="s">
        <v>167</v>
      </c>
      <c r="D1573" s="37" t="s">
        <v>36</v>
      </c>
      <c r="E1573" s="11" t="s">
        <v>951</v>
      </c>
      <c r="F1573" s="38">
        <v>320</v>
      </c>
      <c r="G1573" s="29">
        <f>+H1573+I1573</f>
        <v>0</v>
      </c>
      <c r="H1573" s="29"/>
      <c r="I1573" s="29"/>
      <c r="J1573" s="29">
        <f>+K1573+L1573</f>
        <v>0</v>
      </c>
      <c r="K1573" s="29"/>
      <c r="L1573" s="29"/>
      <c r="M1573" s="29">
        <f>+N1573+O1573</f>
        <v>0</v>
      </c>
      <c r="N1573" s="39"/>
      <c r="O1573" s="39"/>
    </row>
    <row r="1574" spans="1:15" ht="25.85" hidden="1" x14ac:dyDescent="0.25">
      <c r="A1574" s="68" t="s">
        <v>952</v>
      </c>
      <c r="B1574" s="10">
        <v>700</v>
      </c>
      <c r="C1574" s="33" t="s">
        <v>167</v>
      </c>
      <c r="D1574" s="33" t="s">
        <v>36</v>
      </c>
      <c r="E1574" s="9" t="s">
        <v>953</v>
      </c>
      <c r="F1574" s="38"/>
      <c r="G1574" s="18">
        <f t="shared" si="984"/>
        <v>0</v>
      </c>
      <c r="H1574" s="18">
        <f t="shared" si="984"/>
        <v>0</v>
      </c>
      <c r="I1574" s="18">
        <f t="shared" si="984"/>
        <v>0</v>
      </c>
      <c r="J1574" s="18">
        <f t="shared" si="984"/>
        <v>0</v>
      </c>
      <c r="K1574" s="18">
        <f t="shared" si="984"/>
        <v>0</v>
      </c>
      <c r="L1574" s="18">
        <f t="shared" si="984"/>
        <v>0</v>
      </c>
      <c r="M1574" s="18">
        <f t="shared" si="984"/>
        <v>0</v>
      </c>
      <c r="N1574" s="25">
        <f t="shared" si="984"/>
        <v>0</v>
      </c>
      <c r="O1574" s="25">
        <f t="shared" si="984"/>
        <v>0</v>
      </c>
    </row>
    <row r="1575" spans="1:15" ht="13.6" hidden="1" x14ac:dyDescent="0.25">
      <c r="A1575" s="41" t="s">
        <v>114</v>
      </c>
      <c r="B1575" s="27">
        <v>700</v>
      </c>
      <c r="C1575" s="37" t="s">
        <v>167</v>
      </c>
      <c r="D1575" s="37" t="s">
        <v>36</v>
      </c>
      <c r="E1575" s="11" t="s">
        <v>953</v>
      </c>
      <c r="F1575" s="38">
        <v>300</v>
      </c>
      <c r="G1575" s="29">
        <f t="shared" si="984"/>
        <v>0</v>
      </c>
      <c r="H1575" s="29">
        <f t="shared" si="984"/>
        <v>0</v>
      </c>
      <c r="I1575" s="29">
        <f t="shared" si="984"/>
        <v>0</v>
      </c>
      <c r="J1575" s="29">
        <f t="shared" si="984"/>
        <v>0</v>
      </c>
      <c r="K1575" s="29">
        <f t="shared" si="984"/>
        <v>0</v>
      </c>
      <c r="L1575" s="29">
        <f t="shared" si="984"/>
        <v>0</v>
      </c>
      <c r="M1575" s="29">
        <f t="shared" si="984"/>
        <v>0</v>
      </c>
      <c r="N1575" s="39">
        <f t="shared" si="984"/>
        <v>0</v>
      </c>
      <c r="O1575" s="39">
        <f t="shared" si="984"/>
        <v>0</v>
      </c>
    </row>
    <row r="1576" spans="1:15" ht="13.6" hidden="1" x14ac:dyDescent="0.25">
      <c r="A1576" s="60" t="s">
        <v>153</v>
      </c>
      <c r="B1576" s="27">
        <v>700</v>
      </c>
      <c r="C1576" s="37" t="s">
        <v>167</v>
      </c>
      <c r="D1576" s="37" t="s">
        <v>36</v>
      </c>
      <c r="E1576" s="11" t="s">
        <v>953</v>
      </c>
      <c r="F1576" s="38">
        <v>320</v>
      </c>
      <c r="G1576" s="29">
        <f>+H1576+I1576</f>
        <v>0</v>
      </c>
      <c r="H1576" s="29"/>
      <c r="I1576" s="29"/>
      <c r="J1576" s="29">
        <f>+K1576+L1576</f>
        <v>0</v>
      </c>
      <c r="K1576" s="29"/>
      <c r="L1576" s="29"/>
      <c r="M1576" s="29">
        <f>+N1576+O1576</f>
        <v>0</v>
      </c>
      <c r="N1576" s="39"/>
      <c r="O1576" s="39"/>
    </row>
    <row r="1577" spans="1:15" ht="51.65" hidden="1" x14ac:dyDescent="0.25">
      <c r="A1577" s="68" t="s">
        <v>954</v>
      </c>
      <c r="B1577" s="10">
        <v>700</v>
      </c>
      <c r="C1577" s="33" t="s">
        <v>167</v>
      </c>
      <c r="D1577" s="33" t="s">
        <v>36</v>
      </c>
      <c r="E1577" s="9" t="s">
        <v>955</v>
      </c>
      <c r="F1577" s="49"/>
      <c r="G1577" s="18">
        <f t="shared" ref="G1577:O1578" si="985">+G1578</f>
        <v>0</v>
      </c>
      <c r="H1577" s="18">
        <f t="shared" si="985"/>
        <v>0</v>
      </c>
      <c r="I1577" s="18">
        <f t="shared" si="985"/>
        <v>0</v>
      </c>
      <c r="J1577" s="18">
        <f t="shared" si="985"/>
        <v>0</v>
      </c>
      <c r="K1577" s="18">
        <f t="shared" si="985"/>
        <v>0</v>
      </c>
      <c r="L1577" s="18">
        <f t="shared" si="985"/>
        <v>0</v>
      </c>
      <c r="M1577" s="18">
        <f t="shared" si="985"/>
        <v>0</v>
      </c>
      <c r="N1577" s="25">
        <f t="shared" si="985"/>
        <v>0</v>
      </c>
      <c r="O1577" s="25">
        <f t="shared" si="985"/>
        <v>0</v>
      </c>
    </row>
    <row r="1578" spans="1:15" ht="13.6" hidden="1" x14ac:dyDescent="0.25">
      <c r="A1578" s="41" t="s">
        <v>114</v>
      </c>
      <c r="B1578" s="27">
        <v>700</v>
      </c>
      <c r="C1578" s="37" t="s">
        <v>167</v>
      </c>
      <c r="D1578" s="37" t="s">
        <v>36</v>
      </c>
      <c r="E1578" s="11" t="s">
        <v>955</v>
      </c>
      <c r="F1578" s="49" t="s">
        <v>227</v>
      </c>
      <c r="G1578" s="29">
        <f t="shared" si="985"/>
        <v>0</v>
      </c>
      <c r="H1578" s="29">
        <f t="shared" si="985"/>
        <v>0</v>
      </c>
      <c r="I1578" s="29">
        <f t="shared" si="985"/>
        <v>0</v>
      </c>
      <c r="J1578" s="29">
        <f t="shared" si="985"/>
        <v>0</v>
      </c>
      <c r="K1578" s="29">
        <f t="shared" si="985"/>
        <v>0</v>
      </c>
      <c r="L1578" s="29">
        <f t="shared" si="985"/>
        <v>0</v>
      </c>
      <c r="M1578" s="29">
        <f t="shared" si="985"/>
        <v>0</v>
      </c>
      <c r="N1578" s="39">
        <f t="shared" si="985"/>
        <v>0</v>
      </c>
      <c r="O1578" s="39">
        <f t="shared" si="985"/>
        <v>0</v>
      </c>
    </row>
    <row r="1579" spans="1:15" ht="13.6" hidden="1" x14ac:dyDescent="0.25">
      <c r="A1579" s="60" t="s">
        <v>153</v>
      </c>
      <c r="B1579" s="27">
        <v>700</v>
      </c>
      <c r="C1579" s="37" t="s">
        <v>167</v>
      </c>
      <c r="D1579" s="37" t="s">
        <v>36</v>
      </c>
      <c r="E1579" s="11" t="s">
        <v>955</v>
      </c>
      <c r="F1579" s="49" t="s">
        <v>381</v>
      </c>
      <c r="G1579" s="29">
        <f>+H1579+I1579</f>
        <v>0</v>
      </c>
      <c r="H1579" s="29"/>
      <c r="I1579" s="29"/>
      <c r="J1579" s="29">
        <f>+K1579+L1579</f>
        <v>0</v>
      </c>
      <c r="K1579" s="29"/>
      <c r="L1579" s="29"/>
      <c r="M1579" s="29">
        <f>+N1579+O1579</f>
        <v>0</v>
      </c>
      <c r="N1579" s="39"/>
      <c r="O1579" s="39"/>
    </row>
    <row r="1580" spans="1:15" ht="13.6" hidden="1" x14ac:dyDescent="0.25">
      <c r="A1580" s="22" t="s">
        <v>24</v>
      </c>
      <c r="B1580" s="10">
        <v>700</v>
      </c>
      <c r="C1580" s="33" t="s">
        <v>167</v>
      </c>
      <c r="D1580" s="33" t="s">
        <v>36</v>
      </c>
      <c r="E1580" s="9" t="s">
        <v>25</v>
      </c>
      <c r="F1580" s="38"/>
      <c r="G1580" s="18">
        <f t="shared" ref="G1580:O1582" si="986">+G1581</f>
        <v>0</v>
      </c>
      <c r="H1580" s="18">
        <f t="shared" si="986"/>
        <v>0</v>
      </c>
      <c r="I1580" s="18">
        <f t="shared" si="986"/>
        <v>0</v>
      </c>
      <c r="J1580" s="18">
        <f t="shared" si="986"/>
        <v>0</v>
      </c>
      <c r="K1580" s="18">
        <f t="shared" si="986"/>
        <v>0</v>
      </c>
      <c r="L1580" s="18">
        <f t="shared" si="986"/>
        <v>0</v>
      </c>
      <c r="M1580" s="18">
        <f t="shared" si="986"/>
        <v>0</v>
      </c>
      <c r="N1580" s="25">
        <f t="shared" si="986"/>
        <v>0</v>
      </c>
      <c r="O1580" s="25">
        <f t="shared" si="986"/>
        <v>0</v>
      </c>
    </row>
    <row r="1581" spans="1:15" ht="13.6" hidden="1" x14ac:dyDescent="0.25">
      <c r="A1581" s="14" t="s">
        <v>956</v>
      </c>
      <c r="B1581" s="10">
        <v>700</v>
      </c>
      <c r="C1581" s="33" t="s">
        <v>167</v>
      </c>
      <c r="D1581" s="33" t="s">
        <v>36</v>
      </c>
      <c r="E1581" s="9" t="s">
        <v>957</v>
      </c>
      <c r="F1581" s="38"/>
      <c r="G1581" s="18">
        <f t="shared" si="986"/>
        <v>0</v>
      </c>
      <c r="H1581" s="18">
        <f t="shared" si="986"/>
        <v>0</v>
      </c>
      <c r="I1581" s="18">
        <f t="shared" si="986"/>
        <v>0</v>
      </c>
      <c r="J1581" s="18">
        <f t="shared" si="986"/>
        <v>0</v>
      </c>
      <c r="K1581" s="18">
        <f t="shared" si="986"/>
        <v>0</v>
      </c>
      <c r="L1581" s="18">
        <f t="shared" si="986"/>
        <v>0</v>
      </c>
      <c r="M1581" s="18">
        <f t="shared" si="986"/>
        <v>0</v>
      </c>
      <c r="N1581" s="9">
        <f t="shared" si="986"/>
        <v>0</v>
      </c>
      <c r="O1581" s="9">
        <f t="shared" si="986"/>
        <v>0</v>
      </c>
    </row>
    <row r="1582" spans="1:15" ht="13.6" hidden="1" x14ac:dyDescent="0.25">
      <c r="A1582" s="41" t="s">
        <v>114</v>
      </c>
      <c r="B1582" s="10">
        <v>700</v>
      </c>
      <c r="C1582" s="37" t="s">
        <v>167</v>
      </c>
      <c r="D1582" s="37" t="s">
        <v>36</v>
      </c>
      <c r="E1582" s="11" t="s">
        <v>957</v>
      </c>
      <c r="F1582" s="49" t="s">
        <v>227</v>
      </c>
      <c r="G1582" s="29">
        <f t="shared" si="986"/>
        <v>0</v>
      </c>
      <c r="H1582" s="29">
        <f t="shared" si="986"/>
        <v>0</v>
      </c>
      <c r="I1582" s="29">
        <f t="shared" si="986"/>
        <v>0</v>
      </c>
      <c r="J1582" s="29">
        <f t="shared" si="986"/>
        <v>0</v>
      </c>
      <c r="K1582" s="29">
        <f t="shared" si="986"/>
        <v>0</v>
      </c>
      <c r="L1582" s="29">
        <f t="shared" si="986"/>
        <v>0</v>
      </c>
      <c r="M1582" s="29">
        <f t="shared" si="986"/>
        <v>0</v>
      </c>
      <c r="N1582" s="11">
        <f t="shared" si="986"/>
        <v>0</v>
      </c>
      <c r="O1582" s="11">
        <f t="shared" si="986"/>
        <v>0</v>
      </c>
    </row>
    <row r="1583" spans="1:15" ht="13.6" hidden="1" x14ac:dyDescent="0.25">
      <c r="A1583" s="60" t="s">
        <v>115</v>
      </c>
      <c r="B1583" s="10">
        <v>700</v>
      </c>
      <c r="C1583" s="37" t="s">
        <v>167</v>
      </c>
      <c r="D1583" s="37" t="s">
        <v>36</v>
      </c>
      <c r="E1583" s="11" t="s">
        <v>957</v>
      </c>
      <c r="F1583" s="49" t="s">
        <v>229</v>
      </c>
      <c r="G1583" s="29">
        <f>+H1583+I1583</f>
        <v>0</v>
      </c>
      <c r="H1583" s="29"/>
      <c r="I1583" s="29"/>
      <c r="J1583" s="29">
        <f>+K1583+L1583</f>
        <v>0</v>
      </c>
      <c r="K1583" s="29"/>
      <c r="L1583" s="29"/>
      <c r="M1583" s="29">
        <f>+N1583+O1583</f>
        <v>0</v>
      </c>
      <c r="N1583" s="11"/>
      <c r="O1583" s="11"/>
    </row>
    <row r="1584" spans="1:15" ht="13.6" x14ac:dyDescent="0.25">
      <c r="A1584" s="14" t="s">
        <v>958</v>
      </c>
      <c r="B1584" s="10">
        <v>700</v>
      </c>
      <c r="C1584" s="33" t="s">
        <v>167</v>
      </c>
      <c r="D1584" s="33" t="s">
        <v>46</v>
      </c>
      <c r="E1584" s="9"/>
      <c r="F1584" s="38"/>
      <c r="G1584" s="18">
        <f t="shared" ref="G1584:O1593" si="987">+G1585</f>
        <v>129030.7</v>
      </c>
      <c r="H1584" s="18">
        <f t="shared" si="987"/>
        <v>0</v>
      </c>
      <c r="I1584" s="18">
        <f t="shared" si="987"/>
        <v>129030.7</v>
      </c>
      <c r="J1584" s="18">
        <f t="shared" si="987"/>
        <v>126306</v>
      </c>
      <c r="K1584" s="18">
        <f t="shared" si="987"/>
        <v>0</v>
      </c>
      <c r="L1584" s="18">
        <f t="shared" si="987"/>
        <v>126306</v>
      </c>
      <c r="M1584" s="18">
        <f t="shared" si="987"/>
        <v>153308.29999999999</v>
      </c>
      <c r="N1584" s="9">
        <f t="shared" si="987"/>
        <v>0</v>
      </c>
      <c r="O1584" s="9">
        <f t="shared" si="987"/>
        <v>153308.29999999999</v>
      </c>
    </row>
    <row r="1585" spans="1:15" ht="13.6" x14ac:dyDescent="0.25">
      <c r="A1585" s="22" t="s">
        <v>24</v>
      </c>
      <c r="B1585" s="10">
        <v>700</v>
      </c>
      <c r="C1585" s="33" t="s">
        <v>167</v>
      </c>
      <c r="D1585" s="33" t="s">
        <v>46</v>
      </c>
      <c r="E1585" s="9" t="s">
        <v>25</v>
      </c>
      <c r="F1585" s="38"/>
      <c r="G1585" s="18">
        <f>+G1589+G1592+G1586</f>
        <v>129030.7</v>
      </c>
      <c r="H1585" s="18">
        <f t="shared" ref="H1585:O1585" si="988">+H1589+H1592+H1586</f>
        <v>0</v>
      </c>
      <c r="I1585" s="18">
        <f t="shared" si="988"/>
        <v>129030.7</v>
      </c>
      <c r="J1585" s="18">
        <f t="shared" si="988"/>
        <v>126306</v>
      </c>
      <c r="K1585" s="18">
        <f t="shared" si="988"/>
        <v>0</v>
      </c>
      <c r="L1585" s="18">
        <f t="shared" si="988"/>
        <v>126306</v>
      </c>
      <c r="M1585" s="18">
        <f t="shared" si="988"/>
        <v>153308.29999999999</v>
      </c>
      <c r="N1585" s="18">
        <f t="shared" si="988"/>
        <v>0</v>
      </c>
      <c r="O1585" s="18">
        <f t="shared" si="988"/>
        <v>153308.29999999999</v>
      </c>
    </row>
    <row r="1586" spans="1:15" ht="32.6" x14ac:dyDescent="0.25">
      <c r="A1586" s="63" t="s">
        <v>959</v>
      </c>
      <c r="B1586" s="10">
        <v>700</v>
      </c>
      <c r="C1586" s="33" t="s">
        <v>167</v>
      </c>
      <c r="D1586" s="33" t="s">
        <v>46</v>
      </c>
      <c r="E1586" s="9" t="s">
        <v>960</v>
      </c>
      <c r="F1586" s="38"/>
      <c r="G1586" s="18">
        <f t="shared" si="987"/>
        <v>39490.800000000003</v>
      </c>
      <c r="H1586" s="18">
        <f t="shared" si="987"/>
        <v>0</v>
      </c>
      <c r="I1586" s="18">
        <f t="shared" si="987"/>
        <v>39490.800000000003</v>
      </c>
      <c r="J1586" s="18">
        <f t="shared" si="987"/>
        <v>33432.1</v>
      </c>
      <c r="K1586" s="18">
        <f t="shared" si="987"/>
        <v>0</v>
      </c>
      <c r="L1586" s="18">
        <f t="shared" si="987"/>
        <v>33432.1</v>
      </c>
      <c r="M1586" s="18">
        <f t="shared" si="987"/>
        <v>54801.5</v>
      </c>
      <c r="N1586" s="9">
        <f t="shared" si="987"/>
        <v>0</v>
      </c>
      <c r="O1586" s="9">
        <f t="shared" si="987"/>
        <v>54801.5</v>
      </c>
    </row>
    <row r="1587" spans="1:15" ht="13.6" x14ac:dyDescent="0.25">
      <c r="A1587" s="63" t="s">
        <v>114</v>
      </c>
      <c r="B1587" s="27">
        <v>700</v>
      </c>
      <c r="C1587" s="37" t="s">
        <v>167</v>
      </c>
      <c r="D1587" s="37" t="s">
        <v>46</v>
      </c>
      <c r="E1587" s="11" t="s">
        <v>960</v>
      </c>
      <c r="F1587" s="38">
        <v>300</v>
      </c>
      <c r="G1587" s="29">
        <f t="shared" si="987"/>
        <v>39490.800000000003</v>
      </c>
      <c r="H1587" s="29">
        <f t="shared" si="987"/>
        <v>0</v>
      </c>
      <c r="I1587" s="29">
        <f t="shared" si="987"/>
        <v>39490.800000000003</v>
      </c>
      <c r="J1587" s="29">
        <f t="shared" si="987"/>
        <v>33432.1</v>
      </c>
      <c r="K1587" s="29">
        <f t="shared" si="987"/>
        <v>0</v>
      </c>
      <c r="L1587" s="29">
        <f t="shared" si="987"/>
        <v>33432.1</v>
      </c>
      <c r="M1587" s="29">
        <f t="shared" si="987"/>
        <v>54801.5</v>
      </c>
      <c r="N1587" s="11">
        <f t="shared" si="987"/>
        <v>0</v>
      </c>
      <c r="O1587" s="11">
        <f t="shared" si="987"/>
        <v>54801.5</v>
      </c>
    </row>
    <row r="1588" spans="1:15" ht="13.6" x14ac:dyDescent="0.25">
      <c r="A1588" s="63" t="s">
        <v>950</v>
      </c>
      <c r="B1588" s="27">
        <v>700</v>
      </c>
      <c r="C1588" s="37" t="s">
        <v>167</v>
      </c>
      <c r="D1588" s="37" t="s">
        <v>46</v>
      </c>
      <c r="E1588" s="11" t="s">
        <v>960</v>
      </c>
      <c r="F1588" s="38">
        <v>310</v>
      </c>
      <c r="G1588" s="29">
        <f>+H1588+I1588</f>
        <v>39490.800000000003</v>
      </c>
      <c r="H1588" s="29"/>
      <c r="I1588" s="29">
        <v>39490.800000000003</v>
      </c>
      <c r="J1588" s="29">
        <f>+K1588+L1588</f>
        <v>33432.1</v>
      </c>
      <c r="K1588" s="29"/>
      <c r="L1588" s="29">
        <v>33432.1</v>
      </c>
      <c r="M1588" s="29">
        <f>+N1588+O1588</f>
        <v>54801.5</v>
      </c>
      <c r="N1588" s="11"/>
      <c r="O1588" s="11">
        <v>54801.5</v>
      </c>
    </row>
    <row r="1589" spans="1:15" ht="35.5" customHeight="1" x14ac:dyDescent="0.25">
      <c r="A1589" s="30" t="s">
        <v>961</v>
      </c>
      <c r="B1589" s="10">
        <v>700</v>
      </c>
      <c r="C1589" s="33" t="s">
        <v>167</v>
      </c>
      <c r="D1589" s="33" t="s">
        <v>46</v>
      </c>
      <c r="E1589" s="58" t="s">
        <v>70</v>
      </c>
      <c r="F1589" s="38"/>
      <c r="G1589" s="18">
        <f t="shared" si="987"/>
        <v>85653.9</v>
      </c>
      <c r="H1589" s="18">
        <f t="shared" si="987"/>
        <v>0</v>
      </c>
      <c r="I1589" s="18">
        <f t="shared" si="987"/>
        <v>85653.9</v>
      </c>
      <c r="J1589" s="18">
        <f t="shared" si="987"/>
        <v>92873.9</v>
      </c>
      <c r="K1589" s="18">
        <f t="shared" si="987"/>
        <v>0</v>
      </c>
      <c r="L1589" s="18">
        <f t="shared" si="987"/>
        <v>92873.9</v>
      </c>
      <c r="M1589" s="18">
        <f t="shared" si="987"/>
        <v>98506.8</v>
      </c>
      <c r="N1589" s="9">
        <f t="shared" si="987"/>
        <v>0</v>
      </c>
      <c r="O1589" s="9">
        <f t="shared" si="987"/>
        <v>98506.8</v>
      </c>
    </row>
    <row r="1590" spans="1:15" ht="13.6" x14ac:dyDescent="0.25">
      <c r="A1590" s="41" t="s">
        <v>114</v>
      </c>
      <c r="B1590" s="27">
        <v>700</v>
      </c>
      <c r="C1590" s="37" t="s">
        <v>167</v>
      </c>
      <c r="D1590" s="37" t="s">
        <v>46</v>
      </c>
      <c r="E1590" s="57" t="s">
        <v>70</v>
      </c>
      <c r="F1590" s="38">
        <v>300</v>
      </c>
      <c r="G1590" s="29">
        <f t="shared" si="987"/>
        <v>85653.9</v>
      </c>
      <c r="H1590" s="29">
        <f t="shared" si="987"/>
        <v>0</v>
      </c>
      <c r="I1590" s="29">
        <f t="shared" si="987"/>
        <v>85653.9</v>
      </c>
      <c r="J1590" s="29">
        <f t="shared" si="987"/>
        <v>92873.9</v>
      </c>
      <c r="K1590" s="29">
        <f t="shared" si="987"/>
        <v>0</v>
      </c>
      <c r="L1590" s="29">
        <f t="shared" si="987"/>
        <v>92873.9</v>
      </c>
      <c r="M1590" s="29">
        <f t="shared" si="987"/>
        <v>98506.8</v>
      </c>
      <c r="N1590" s="11">
        <f t="shared" si="987"/>
        <v>0</v>
      </c>
      <c r="O1590" s="11">
        <f t="shared" si="987"/>
        <v>98506.8</v>
      </c>
    </row>
    <row r="1591" spans="1:15" ht="13.6" x14ac:dyDescent="0.25">
      <c r="A1591" s="60" t="s">
        <v>153</v>
      </c>
      <c r="B1591" s="27">
        <v>700</v>
      </c>
      <c r="C1591" s="37" t="s">
        <v>167</v>
      </c>
      <c r="D1591" s="37" t="s">
        <v>46</v>
      </c>
      <c r="E1591" s="57" t="s">
        <v>70</v>
      </c>
      <c r="F1591" s="38">
        <v>320</v>
      </c>
      <c r="G1591" s="29">
        <f>+H1591+I1591</f>
        <v>85653.9</v>
      </c>
      <c r="H1591" s="29"/>
      <c r="I1591" s="29">
        <v>85653.9</v>
      </c>
      <c r="J1591" s="29">
        <f>+K1591+L1591</f>
        <v>92873.9</v>
      </c>
      <c r="K1591" s="29"/>
      <c r="L1591" s="29">
        <v>92873.9</v>
      </c>
      <c r="M1591" s="29">
        <f>+N1591+O1591</f>
        <v>98506.8</v>
      </c>
      <c r="N1591" s="11"/>
      <c r="O1591" s="11">
        <v>98506.8</v>
      </c>
    </row>
    <row r="1592" spans="1:15" ht="21.75" x14ac:dyDescent="0.2">
      <c r="A1592" s="105" t="s">
        <v>962</v>
      </c>
      <c r="B1592" s="10">
        <v>700</v>
      </c>
      <c r="C1592" s="33" t="s">
        <v>167</v>
      </c>
      <c r="D1592" s="33" t="s">
        <v>46</v>
      </c>
      <c r="E1592" s="58" t="s">
        <v>963</v>
      </c>
      <c r="F1592" s="36"/>
      <c r="G1592" s="18">
        <f t="shared" si="987"/>
        <v>3886</v>
      </c>
      <c r="H1592" s="18">
        <f t="shared" si="987"/>
        <v>0</v>
      </c>
      <c r="I1592" s="18">
        <f t="shared" si="987"/>
        <v>3886</v>
      </c>
      <c r="J1592" s="18">
        <f t="shared" si="987"/>
        <v>0</v>
      </c>
      <c r="K1592" s="18">
        <f t="shared" si="987"/>
        <v>0</v>
      </c>
      <c r="L1592" s="18">
        <f t="shared" si="987"/>
        <v>0</v>
      </c>
      <c r="M1592" s="18">
        <f t="shared" si="987"/>
        <v>0</v>
      </c>
      <c r="N1592" s="9">
        <f t="shared" si="987"/>
        <v>0</v>
      </c>
      <c r="O1592" s="9">
        <f t="shared" si="987"/>
        <v>0</v>
      </c>
    </row>
    <row r="1593" spans="1:15" ht="13.6" x14ac:dyDescent="0.25">
      <c r="A1593" s="63" t="s">
        <v>114</v>
      </c>
      <c r="B1593" s="27">
        <v>700</v>
      </c>
      <c r="C1593" s="37" t="s">
        <v>167</v>
      </c>
      <c r="D1593" s="37" t="s">
        <v>46</v>
      </c>
      <c r="E1593" s="57" t="s">
        <v>963</v>
      </c>
      <c r="F1593" s="38">
        <v>300</v>
      </c>
      <c r="G1593" s="29">
        <f t="shared" si="987"/>
        <v>3886</v>
      </c>
      <c r="H1593" s="29">
        <f t="shared" si="987"/>
        <v>0</v>
      </c>
      <c r="I1593" s="29">
        <f t="shared" si="987"/>
        <v>3886</v>
      </c>
      <c r="J1593" s="29">
        <f t="shared" si="987"/>
        <v>0</v>
      </c>
      <c r="K1593" s="29">
        <f t="shared" si="987"/>
        <v>0</v>
      </c>
      <c r="L1593" s="29">
        <f t="shared" si="987"/>
        <v>0</v>
      </c>
      <c r="M1593" s="29">
        <f t="shared" si="987"/>
        <v>0</v>
      </c>
      <c r="N1593" s="11">
        <f t="shared" si="987"/>
        <v>0</v>
      </c>
      <c r="O1593" s="11">
        <f t="shared" si="987"/>
        <v>0</v>
      </c>
    </row>
    <row r="1594" spans="1:15" ht="13.6" x14ac:dyDescent="0.25">
      <c r="A1594" s="63" t="s">
        <v>115</v>
      </c>
      <c r="B1594" s="27">
        <v>700</v>
      </c>
      <c r="C1594" s="37" t="s">
        <v>167</v>
      </c>
      <c r="D1594" s="37" t="s">
        <v>46</v>
      </c>
      <c r="E1594" s="57" t="s">
        <v>963</v>
      </c>
      <c r="F1594" s="38">
        <v>360</v>
      </c>
      <c r="G1594" s="29">
        <f>+H1594+I1594</f>
        <v>3886</v>
      </c>
      <c r="H1594" s="29"/>
      <c r="I1594" s="29">
        <v>3886</v>
      </c>
      <c r="J1594" s="29">
        <f>+K1594+L1594</f>
        <v>0</v>
      </c>
      <c r="K1594" s="29"/>
      <c r="L1594" s="29"/>
      <c r="M1594" s="29">
        <f>+N1594+O1594</f>
        <v>0</v>
      </c>
      <c r="N1594" s="11"/>
      <c r="O1594" s="11"/>
    </row>
    <row r="1595" spans="1:15" x14ac:dyDescent="0.2">
      <c r="A1595" s="14" t="s">
        <v>964</v>
      </c>
      <c r="B1595" s="10">
        <v>700</v>
      </c>
      <c r="C1595" s="33" t="s">
        <v>167</v>
      </c>
      <c r="D1595" s="33" t="s">
        <v>81</v>
      </c>
      <c r="E1595" s="58"/>
      <c r="F1595" s="36"/>
      <c r="G1595" s="18">
        <f t="shared" ref="G1595:O1595" si="989">+G1596+G1602+G1608+G1643</f>
        <v>1060.5999999999999</v>
      </c>
      <c r="H1595" s="18">
        <f t="shared" si="989"/>
        <v>0</v>
      </c>
      <c r="I1595" s="18">
        <f t="shared" si="989"/>
        <v>1060.5999999999999</v>
      </c>
      <c r="J1595" s="18">
        <f t="shared" si="989"/>
        <v>1060.9000000000001</v>
      </c>
      <c r="K1595" s="18">
        <f t="shared" si="989"/>
        <v>0</v>
      </c>
      <c r="L1595" s="18">
        <f t="shared" si="989"/>
        <v>1060.9000000000001</v>
      </c>
      <c r="M1595" s="18">
        <f t="shared" si="989"/>
        <v>1061.2</v>
      </c>
      <c r="N1595" s="9">
        <f t="shared" si="989"/>
        <v>0</v>
      </c>
      <c r="O1595" s="9">
        <f t="shared" si="989"/>
        <v>1061.2</v>
      </c>
    </row>
    <row r="1596" spans="1:15" ht="38.75" hidden="1" x14ac:dyDescent="0.2">
      <c r="A1596" s="30" t="s">
        <v>965</v>
      </c>
      <c r="B1596" s="10">
        <v>700</v>
      </c>
      <c r="C1596" s="33" t="s">
        <v>167</v>
      </c>
      <c r="D1596" s="33" t="s">
        <v>81</v>
      </c>
      <c r="E1596" s="58" t="s">
        <v>966</v>
      </c>
      <c r="F1596" s="36"/>
      <c r="G1596" s="18">
        <f t="shared" ref="G1596:O1596" si="990">+G1597</f>
        <v>0</v>
      </c>
      <c r="H1596" s="18">
        <f t="shared" si="990"/>
        <v>0</v>
      </c>
      <c r="I1596" s="18">
        <f t="shared" si="990"/>
        <v>0</v>
      </c>
      <c r="J1596" s="18">
        <f t="shared" si="990"/>
        <v>0</v>
      </c>
      <c r="K1596" s="18">
        <f t="shared" si="990"/>
        <v>0</v>
      </c>
      <c r="L1596" s="18">
        <f t="shared" si="990"/>
        <v>0</v>
      </c>
      <c r="M1596" s="18">
        <f t="shared" si="990"/>
        <v>0</v>
      </c>
      <c r="N1596" s="9">
        <f t="shared" si="990"/>
        <v>0</v>
      </c>
      <c r="O1596" s="9">
        <f t="shared" si="990"/>
        <v>0</v>
      </c>
    </row>
    <row r="1597" spans="1:15" ht="55.55" hidden="1" customHeight="1" x14ac:dyDescent="0.25">
      <c r="A1597" s="30" t="s">
        <v>967</v>
      </c>
      <c r="B1597" s="10">
        <v>700</v>
      </c>
      <c r="C1597" s="33" t="s">
        <v>167</v>
      </c>
      <c r="D1597" s="33" t="s">
        <v>81</v>
      </c>
      <c r="E1597" s="58" t="s">
        <v>968</v>
      </c>
      <c r="F1597" s="38"/>
      <c r="G1597" s="18">
        <f t="shared" ref="G1597:I1597" si="991">+G1598+G1600</f>
        <v>0</v>
      </c>
      <c r="H1597" s="18">
        <f t="shared" si="991"/>
        <v>0</v>
      </c>
      <c r="I1597" s="18">
        <f t="shared" si="991"/>
        <v>0</v>
      </c>
      <c r="J1597" s="18">
        <f t="shared" ref="J1597:O1597" si="992">+J1598+J1600</f>
        <v>0</v>
      </c>
      <c r="K1597" s="18">
        <f t="shared" si="992"/>
        <v>0</v>
      </c>
      <c r="L1597" s="18">
        <f t="shared" si="992"/>
        <v>0</v>
      </c>
      <c r="M1597" s="18">
        <f t="shared" si="992"/>
        <v>0</v>
      </c>
      <c r="N1597" s="9">
        <f t="shared" si="992"/>
        <v>0</v>
      </c>
      <c r="O1597" s="9">
        <f t="shared" si="992"/>
        <v>0</v>
      </c>
    </row>
    <row r="1598" spans="1:15" ht="13.6" hidden="1" x14ac:dyDescent="0.25">
      <c r="A1598" s="40" t="s">
        <v>39</v>
      </c>
      <c r="B1598" s="10">
        <v>700</v>
      </c>
      <c r="C1598" s="37" t="s">
        <v>167</v>
      </c>
      <c r="D1598" s="37" t="s">
        <v>81</v>
      </c>
      <c r="E1598" s="57" t="s">
        <v>968</v>
      </c>
      <c r="F1598" s="38">
        <v>200</v>
      </c>
      <c r="G1598" s="29">
        <f t="shared" ref="G1598:O1598" si="993">+G1599</f>
        <v>0</v>
      </c>
      <c r="H1598" s="29">
        <f t="shared" si="993"/>
        <v>0</v>
      </c>
      <c r="I1598" s="29">
        <f t="shared" si="993"/>
        <v>0</v>
      </c>
      <c r="J1598" s="29">
        <f t="shared" si="993"/>
        <v>0</v>
      </c>
      <c r="K1598" s="29">
        <f t="shared" si="993"/>
        <v>0</v>
      </c>
      <c r="L1598" s="29">
        <f t="shared" si="993"/>
        <v>0</v>
      </c>
      <c r="M1598" s="29">
        <f t="shared" si="993"/>
        <v>0</v>
      </c>
      <c r="N1598" s="11">
        <f t="shared" si="993"/>
        <v>0</v>
      </c>
      <c r="O1598" s="11">
        <f t="shared" si="993"/>
        <v>0</v>
      </c>
    </row>
    <row r="1599" spans="1:15" ht="13.6" hidden="1" x14ac:dyDescent="0.25">
      <c r="A1599" s="40" t="s">
        <v>327</v>
      </c>
      <c r="B1599" s="10">
        <v>700</v>
      </c>
      <c r="C1599" s="37" t="s">
        <v>167</v>
      </c>
      <c r="D1599" s="37" t="s">
        <v>81</v>
      </c>
      <c r="E1599" s="57" t="s">
        <v>968</v>
      </c>
      <c r="F1599" s="38">
        <v>240</v>
      </c>
      <c r="G1599" s="29">
        <f>+H1599+I1599</f>
        <v>0</v>
      </c>
      <c r="H1599" s="29"/>
      <c r="I1599" s="29">
        <f>40-40</f>
        <v>0</v>
      </c>
      <c r="J1599" s="29">
        <f>+K1599+L1599</f>
        <v>0</v>
      </c>
      <c r="K1599" s="29"/>
      <c r="L1599" s="29">
        <f>40-40</f>
        <v>0</v>
      </c>
      <c r="M1599" s="29">
        <f>+N1599+O1599</f>
        <v>0</v>
      </c>
      <c r="N1599" s="11"/>
      <c r="O1599" s="11">
        <f>40-40</f>
        <v>0</v>
      </c>
    </row>
    <row r="1600" spans="1:15" ht="27.2" hidden="1" x14ac:dyDescent="0.25">
      <c r="A1600" s="26" t="s">
        <v>553</v>
      </c>
      <c r="B1600" s="10">
        <v>700</v>
      </c>
      <c r="C1600" s="37" t="s">
        <v>167</v>
      </c>
      <c r="D1600" s="37" t="s">
        <v>81</v>
      </c>
      <c r="E1600" s="57" t="s">
        <v>968</v>
      </c>
      <c r="F1600" s="49" t="s">
        <v>741</v>
      </c>
      <c r="G1600" s="29">
        <f t="shared" ref="G1600:O1600" si="994">+G1601</f>
        <v>0</v>
      </c>
      <c r="H1600" s="29">
        <f t="shared" si="994"/>
        <v>0</v>
      </c>
      <c r="I1600" s="29">
        <f t="shared" si="994"/>
        <v>0</v>
      </c>
      <c r="J1600" s="29">
        <f t="shared" si="994"/>
        <v>0</v>
      </c>
      <c r="K1600" s="29">
        <f t="shared" si="994"/>
        <v>0</v>
      </c>
      <c r="L1600" s="29">
        <f t="shared" si="994"/>
        <v>0</v>
      </c>
      <c r="M1600" s="29">
        <f t="shared" si="994"/>
        <v>0</v>
      </c>
      <c r="N1600" s="11">
        <f t="shared" si="994"/>
        <v>0</v>
      </c>
      <c r="O1600" s="11">
        <f t="shared" si="994"/>
        <v>0</v>
      </c>
    </row>
    <row r="1601" spans="1:15" ht="13.6" hidden="1" x14ac:dyDescent="0.25">
      <c r="A1601" s="60" t="s">
        <v>554</v>
      </c>
      <c r="B1601" s="10">
        <v>700</v>
      </c>
      <c r="C1601" s="37" t="s">
        <v>167</v>
      </c>
      <c r="D1601" s="37" t="s">
        <v>81</v>
      </c>
      <c r="E1601" s="57" t="s">
        <v>968</v>
      </c>
      <c r="F1601" s="49" t="s">
        <v>742</v>
      </c>
      <c r="G1601" s="29">
        <f>+H1601+I1601</f>
        <v>0</v>
      </c>
      <c r="H1601" s="29"/>
      <c r="I1601" s="29"/>
      <c r="J1601" s="29">
        <f>+K1601+L1601</f>
        <v>0</v>
      </c>
      <c r="K1601" s="29"/>
      <c r="L1601" s="29"/>
      <c r="M1601" s="29">
        <f>+N1601+O1601</f>
        <v>0</v>
      </c>
      <c r="N1601" s="11"/>
      <c r="O1601" s="11"/>
    </row>
    <row r="1602" spans="1:15" ht="49.75" hidden="1" customHeight="1" x14ac:dyDescent="0.25">
      <c r="A1602" s="78" t="s">
        <v>969</v>
      </c>
      <c r="B1602" s="10">
        <v>700</v>
      </c>
      <c r="C1602" s="33" t="s">
        <v>167</v>
      </c>
      <c r="D1602" s="33" t="s">
        <v>81</v>
      </c>
      <c r="E1602" s="93" t="s">
        <v>970</v>
      </c>
      <c r="F1602" s="131"/>
      <c r="G1602" s="18">
        <f t="shared" ref="G1602:O1602" si="995">+G1603</f>
        <v>0</v>
      </c>
      <c r="H1602" s="18">
        <f t="shared" si="995"/>
        <v>0</v>
      </c>
      <c r="I1602" s="18">
        <f t="shared" si="995"/>
        <v>0</v>
      </c>
      <c r="J1602" s="18">
        <f t="shared" si="995"/>
        <v>0</v>
      </c>
      <c r="K1602" s="18">
        <f t="shared" si="995"/>
        <v>0</v>
      </c>
      <c r="L1602" s="18">
        <f t="shared" si="995"/>
        <v>0</v>
      </c>
      <c r="M1602" s="18">
        <f t="shared" si="995"/>
        <v>0</v>
      </c>
      <c r="N1602" s="9">
        <f t="shared" si="995"/>
        <v>0</v>
      </c>
      <c r="O1602" s="9">
        <f t="shared" si="995"/>
        <v>0</v>
      </c>
    </row>
    <row r="1603" spans="1:15" ht="52.15" hidden="1" customHeight="1" x14ac:dyDescent="0.25">
      <c r="A1603" s="30" t="s">
        <v>971</v>
      </c>
      <c r="B1603" s="10">
        <v>700</v>
      </c>
      <c r="C1603" s="33" t="s">
        <v>167</v>
      </c>
      <c r="D1603" s="33" t="s">
        <v>81</v>
      </c>
      <c r="E1603" s="93" t="s">
        <v>972</v>
      </c>
      <c r="F1603" s="131"/>
      <c r="G1603" s="18">
        <f t="shared" ref="G1603:I1603" si="996">+G1604+G1606</f>
        <v>0</v>
      </c>
      <c r="H1603" s="18">
        <f t="shared" si="996"/>
        <v>0</v>
      </c>
      <c r="I1603" s="18">
        <f t="shared" si="996"/>
        <v>0</v>
      </c>
      <c r="J1603" s="18">
        <f t="shared" ref="J1603:O1603" si="997">+J1604+J1606</f>
        <v>0</v>
      </c>
      <c r="K1603" s="18">
        <f t="shared" si="997"/>
        <v>0</v>
      </c>
      <c r="L1603" s="18">
        <f t="shared" si="997"/>
        <v>0</v>
      </c>
      <c r="M1603" s="18">
        <f t="shared" si="997"/>
        <v>0</v>
      </c>
      <c r="N1603" s="9">
        <f t="shared" si="997"/>
        <v>0</v>
      </c>
      <c r="O1603" s="9">
        <f t="shared" si="997"/>
        <v>0</v>
      </c>
    </row>
    <row r="1604" spans="1:15" ht="13.6" hidden="1" x14ac:dyDescent="0.25">
      <c r="A1604" s="40" t="s">
        <v>39</v>
      </c>
      <c r="B1604" s="10">
        <v>700</v>
      </c>
      <c r="C1604" s="37" t="s">
        <v>167</v>
      </c>
      <c r="D1604" s="37" t="s">
        <v>81</v>
      </c>
      <c r="E1604" s="94" t="s">
        <v>972</v>
      </c>
      <c r="F1604" s="38">
        <v>200</v>
      </c>
      <c r="G1604" s="29">
        <f t="shared" ref="G1604:O1604" si="998">+G1605</f>
        <v>0</v>
      </c>
      <c r="H1604" s="29">
        <f t="shared" si="998"/>
        <v>0</v>
      </c>
      <c r="I1604" s="29">
        <f t="shared" si="998"/>
        <v>0</v>
      </c>
      <c r="J1604" s="29">
        <f t="shared" si="998"/>
        <v>0</v>
      </c>
      <c r="K1604" s="29">
        <f t="shared" si="998"/>
        <v>0</v>
      </c>
      <c r="L1604" s="29">
        <f t="shared" si="998"/>
        <v>0</v>
      </c>
      <c r="M1604" s="29">
        <f t="shared" si="998"/>
        <v>0</v>
      </c>
      <c r="N1604" s="11">
        <f t="shared" si="998"/>
        <v>0</v>
      </c>
      <c r="O1604" s="11">
        <f t="shared" si="998"/>
        <v>0</v>
      </c>
    </row>
    <row r="1605" spans="1:15" ht="13.6" hidden="1" x14ac:dyDescent="0.25">
      <c r="A1605" s="40" t="s">
        <v>40</v>
      </c>
      <c r="B1605" s="10">
        <v>700</v>
      </c>
      <c r="C1605" s="37" t="s">
        <v>167</v>
      </c>
      <c r="D1605" s="37" t="s">
        <v>81</v>
      </c>
      <c r="E1605" s="94" t="s">
        <v>972</v>
      </c>
      <c r="F1605" s="38">
        <v>240</v>
      </c>
      <c r="G1605" s="29">
        <f>+H1605+I1605</f>
        <v>0</v>
      </c>
      <c r="H1605" s="29"/>
      <c r="I1605" s="29"/>
      <c r="J1605" s="29">
        <f>+K1605+L1605</f>
        <v>0</v>
      </c>
      <c r="K1605" s="29"/>
      <c r="L1605" s="29"/>
      <c r="M1605" s="29">
        <f>+N1605+O1605</f>
        <v>0</v>
      </c>
      <c r="N1605" s="11"/>
      <c r="O1605" s="11"/>
    </row>
    <row r="1606" spans="1:15" ht="27.2" hidden="1" x14ac:dyDescent="0.25">
      <c r="A1606" s="26" t="s">
        <v>553</v>
      </c>
      <c r="B1606" s="10">
        <v>700</v>
      </c>
      <c r="C1606" s="37" t="s">
        <v>167</v>
      </c>
      <c r="D1606" s="37" t="s">
        <v>81</v>
      </c>
      <c r="E1606" s="94" t="s">
        <v>972</v>
      </c>
      <c r="F1606" s="49" t="s">
        <v>741</v>
      </c>
      <c r="G1606" s="29">
        <f t="shared" ref="G1606:O1606" si="999">+G1607</f>
        <v>0</v>
      </c>
      <c r="H1606" s="29">
        <f t="shared" si="999"/>
        <v>0</v>
      </c>
      <c r="I1606" s="29">
        <f t="shared" si="999"/>
        <v>0</v>
      </c>
      <c r="J1606" s="29">
        <f t="shared" si="999"/>
        <v>0</v>
      </c>
      <c r="K1606" s="29">
        <f t="shared" si="999"/>
        <v>0</v>
      </c>
      <c r="L1606" s="29">
        <f t="shared" si="999"/>
        <v>0</v>
      </c>
      <c r="M1606" s="29">
        <f t="shared" si="999"/>
        <v>0</v>
      </c>
      <c r="N1606" s="11">
        <f t="shared" si="999"/>
        <v>0</v>
      </c>
      <c r="O1606" s="11">
        <f t="shared" si="999"/>
        <v>0</v>
      </c>
    </row>
    <row r="1607" spans="1:15" ht="13.6" hidden="1" x14ac:dyDescent="0.25">
      <c r="A1607" s="60" t="s">
        <v>554</v>
      </c>
      <c r="B1607" s="10">
        <v>700</v>
      </c>
      <c r="C1607" s="37" t="s">
        <v>167</v>
      </c>
      <c r="D1607" s="37" t="s">
        <v>81</v>
      </c>
      <c r="E1607" s="94" t="s">
        <v>972</v>
      </c>
      <c r="F1607" s="49" t="s">
        <v>742</v>
      </c>
      <c r="G1607" s="29">
        <f>+H1607+I1607</f>
        <v>0</v>
      </c>
      <c r="H1607" s="29"/>
      <c r="I1607" s="29">
        <f>207.5-207.5</f>
        <v>0</v>
      </c>
      <c r="J1607" s="29">
        <f>+K1607+L1607</f>
        <v>0</v>
      </c>
      <c r="K1607" s="29"/>
      <c r="L1607" s="29">
        <f>207.5-207.5</f>
        <v>0</v>
      </c>
      <c r="M1607" s="29">
        <f>+N1607+O1607</f>
        <v>0</v>
      </c>
      <c r="N1607" s="11"/>
      <c r="O1607" s="11">
        <f>207.5-207.5</f>
        <v>0</v>
      </c>
    </row>
    <row r="1608" spans="1:15" x14ac:dyDescent="0.2">
      <c r="A1608" s="22" t="s">
        <v>24</v>
      </c>
      <c r="B1608" s="10">
        <v>700</v>
      </c>
      <c r="C1608" s="33" t="s">
        <v>167</v>
      </c>
      <c r="D1608" s="33" t="s">
        <v>81</v>
      </c>
      <c r="E1608" s="42" t="s">
        <v>25</v>
      </c>
      <c r="F1608" s="31"/>
      <c r="G1608" s="18">
        <f t="shared" ref="G1608:O1608" si="1000">G1609+G1616+G1619+G1625+G1622</f>
        <v>1060.5999999999999</v>
      </c>
      <c r="H1608" s="18">
        <f t="shared" si="1000"/>
        <v>0</v>
      </c>
      <c r="I1608" s="18">
        <f t="shared" si="1000"/>
        <v>1060.5999999999999</v>
      </c>
      <c r="J1608" s="18">
        <f t="shared" si="1000"/>
        <v>1060.9000000000001</v>
      </c>
      <c r="K1608" s="18">
        <f t="shared" si="1000"/>
        <v>0</v>
      </c>
      <c r="L1608" s="18">
        <f t="shared" si="1000"/>
        <v>1060.9000000000001</v>
      </c>
      <c r="M1608" s="18">
        <f t="shared" si="1000"/>
        <v>1061.2</v>
      </c>
      <c r="N1608" s="25">
        <f t="shared" si="1000"/>
        <v>0</v>
      </c>
      <c r="O1608" s="25">
        <f t="shared" si="1000"/>
        <v>1061.2</v>
      </c>
    </row>
    <row r="1609" spans="1:15" ht="15.65" hidden="1" x14ac:dyDescent="0.25">
      <c r="A1609" s="65" t="s">
        <v>973</v>
      </c>
      <c r="B1609" s="10">
        <v>700</v>
      </c>
      <c r="C1609" s="33" t="s">
        <v>167</v>
      </c>
      <c r="D1609" s="33" t="s">
        <v>81</v>
      </c>
      <c r="E1609" s="42" t="s">
        <v>974</v>
      </c>
      <c r="F1609" s="136"/>
      <c r="G1609" s="18">
        <f t="shared" ref="G1609:I1609" si="1001">+G1610+G1614+G1612</f>
        <v>0</v>
      </c>
      <c r="H1609" s="18">
        <f t="shared" si="1001"/>
        <v>0</v>
      </c>
      <c r="I1609" s="18">
        <f t="shared" si="1001"/>
        <v>0</v>
      </c>
      <c r="J1609" s="18">
        <f t="shared" ref="J1609:O1609" si="1002">+J1610+J1614+J1612</f>
        <v>0</v>
      </c>
      <c r="K1609" s="18">
        <f t="shared" si="1002"/>
        <v>0</v>
      </c>
      <c r="L1609" s="18">
        <f t="shared" si="1002"/>
        <v>0</v>
      </c>
      <c r="M1609" s="18">
        <f t="shared" si="1002"/>
        <v>0</v>
      </c>
      <c r="N1609" s="9">
        <f t="shared" si="1002"/>
        <v>0</v>
      </c>
      <c r="O1609" s="9">
        <f t="shared" si="1002"/>
        <v>0</v>
      </c>
    </row>
    <row r="1610" spans="1:15" ht="13.6" hidden="1" x14ac:dyDescent="0.25">
      <c r="A1610" s="40" t="s">
        <v>39</v>
      </c>
      <c r="B1610" s="10">
        <v>700</v>
      </c>
      <c r="C1610" s="37" t="s">
        <v>167</v>
      </c>
      <c r="D1610" s="37" t="s">
        <v>81</v>
      </c>
      <c r="E1610" s="45" t="s">
        <v>974</v>
      </c>
      <c r="F1610" s="38">
        <v>200</v>
      </c>
      <c r="G1610" s="29">
        <f t="shared" ref="G1610:O1610" si="1003">+G1611</f>
        <v>0</v>
      </c>
      <c r="H1610" s="29">
        <f t="shared" si="1003"/>
        <v>0</v>
      </c>
      <c r="I1610" s="29">
        <f t="shared" si="1003"/>
        <v>0</v>
      </c>
      <c r="J1610" s="29">
        <f t="shared" si="1003"/>
        <v>0</v>
      </c>
      <c r="K1610" s="29">
        <f t="shared" si="1003"/>
        <v>0</v>
      </c>
      <c r="L1610" s="29">
        <f t="shared" si="1003"/>
        <v>0</v>
      </c>
      <c r="M1610" s="29">
        <f t="shared" si="1003"/>
        <v>0</v>
      </c>
      <c r="N1610" s="11">
        <f t="shared" si="1003"/>
        <v>0</v>
      </c>
      <c r="O1610" s="11">
        <f t="shared" si="1003"/>
        <v>0</v>
      </c>
    </row>
    <row r="1611" spans="1:15" ht="13.6" hidden="1" x14ac:dyDescent="0.25">
      <c r="A1611" s="40" t="s">
        <v>40</v>
      </c>
      <c r="B1611" s="10">
        <v>700</v>
      </c>
      <c r="C1611" s="37" t="s">
        <v>167</v>
      </c>
      <c r="D1611" s="37" t="s">
        <v>81</v>
      </c>
      <c r="E1611" s="45" t="s">
        <v>974</v>
      </c>
      <c r="F1611" s="38">
        <v>240</v>
      </c>
      <c r="G1611" s="29">
        <f>+H1611+I1611</f>
        <v>0</v>
      </c>
      <c r="H1611" s="29"/>
      <c r="I1611" s="29"/>
      <c r="J1611" s="29">
        <f>+K1611+L1611</f>
        <v>0</v>
      </c>
      <c r="K1611" s="29"/>
      <c r="L1611" s="29"/>
      <c r="M1611" s="29">
        <f>+N1611+O1611</f>
        <v>0</v>
      </c>
      <c r="N1611" s="11"/>
      <c r="O1611" s="11"/>
    </row>
    <row r="1612" spans="1:15" ht="13.6" hidden="1" x14ac:dyDescent="0.25">
      <c r="A1612" s="26" t="s">
        <v>61</v>
      </c>
      <c r="B1612" s="10">
        <v>700</v>
      </c>
      <c r="C1612" s="37" t="s">
        <v>167</v>
      </c>
      <c r="D1612" s="37" t="s">
        <v>81</v>
      </c>
      <c r="E1612" s="45" t="s">
        <v>975</v>
      </c>
      <c r="F1612" s="38">
        <v>500</v>
      </c>
      <c r="G1612" s="29">
        <f t="shared" ref="G1612:O1612" si="1004">+G1613</f>
        <v>0</v>
      </c>
      <c r="H1612" s="29">
        <f t="shared" si="1004"/>
        <v>0</v>
      </c>
      <c r="I1612" s="29">
        <f t="shared" si="1004"/>
        <v>0</v>
      </c>
      <c r="J1612" s="29">
        <f t="shared" si="1004"/>
        <v>0</v>
      </c>
      <c r="K1612" s="29">
        <f t="shared" si="1004"/>
        <v>0</v>
      </c>
      <c r="L1612" s="29">
        <f t="shared" si="1004"/>
        <v>0</v>
      </c>
      <c r="M1612" s="29">
        <f t="shared" si="1004"/>
        <v>0</v>
      </c>
      <c r="N1612" s="11">
        <f t="shared" si="1004"/>
        <v>0</v>
      </c>
      <c r="O1612" s="11">
        <f t="shared" si="1004"/>
        <v>0</v>
      </c>
    </row>
    <row r="1613" spans="1:15" ht="13.6" hidden="1" x14ac:dyDescent="0.25">
      <c r="A1613" s="40" t="s">
        <v>220</v>
      </c>
      <c r="B1613" s="10">
        <v>700</v>
      </c>
      <c r="C1613" s="37" t="s">
        <v>167</v>
      </c>
      <c r="D1613" s="37" t="s">
        <v>81</v>
      </c>
      <c r="E1613" s="45" t="s">
        <v>975</v>
      </c>
      <c r="F1613" s="38">
        <v>540</v>
      </c>
      <c r="G1613" s="29">
        <f>+H1613+I1613</f>
        <v>0</v>
      </c>
      <c r="H1613" s="29"/>
      <c r="I1613" s="29"/>
      <c r="J1613" s="29">
        <f>+K1613+L1613</f>
        <v>0</v>
      </c>
      <c r="K1613" s="29"/>
      <c r="L1613" s="29"/>
      <c r="M1613" s="29">
        <f>+N1613+O1613</f>
        <v>0</v>
      </c>
      <c r="N1613" s="11"/>
      <c r="O1613" s="11"/>
    </row>
    <row r="1614" spans="1:15" ht="27.2" hidden="1" x14ac:dyDescent="0.25">
      <c r="A1614" s="26" t="s">
        <v>553</v>
      </c>
      <c r="B1614" s="10">
        <v>700</v>
      </c>
      <c r="C1614" s="37" t="s">
        <v>167</v>
      </c>
      <c r="D1614" s="37" t="s">
        <v>81</v>
      </c>
      <c r="E1614" s="45" t="s">
        <v>975</v>
      </c>
      <c r="F1614" s="49" t="s">
        <v>741</v>
      </c>
      <c r="G1614" s="29">
        <f t="shared" ref="G1614:O1614" si="1005">+G1615</f>
        <v>0</v>
      </c>
      <c r="H1614" s="29">
        <f t="shared" si="1005"/>
        <v>0</v>
      </c>
      <c r="I1614" s="29">
        <f t="shared" si="1005"/>
        <v>0</v>
      </c>
      <c r="J1614" s="29">
        <f t="shared" si="1005"/>
        <v>0</v>
      </c>
      <c r="K1614" s="29">
        <f t="shared" si="1005"/>
        <v>0</v>
      </c>
      <c r="L1614" s="29">
        <f t="shared" si="1005"/>
        <v>0</v>
      </c>
      <c r="M1614" s="29">
        <f t="shared" si="1005"/>
        <v>0</v>
      </c>
      <c r="N1614" s="11">
        <f t="shared" si="1005"/>
        <v>0</v>
      </c>
      <c r="O1614" s="11">
        <f t="shared" si="1005"/>
        <v>0</v>
      </c>
    </row>
    <row r="1615" spans="1:15" ht="13.6" hidden="1" x14ac:dyDescent="0.25">
      <c r="A1615" s="60" t="s">
        <v>554</v>
      </c>
      <c r="B1615" s="10">
        <v>700</v>
      </c>
      <c r="C1615" s="37" t="s">
        <v>167</v>
      </c>
      <c r="D1615" s="37" t="s">
        <v>81</v>
      </c>
      <c r="E1615" s="45" t="s">
        <v>975</v>
      </c>
      <c r="F1615" s="49" t="s">
        <v>742</v>
      </c>
      <c r="G1615" s="29">
        <f>+H1615+I1615</f>
        <v>0</v>
      </c>
      <c r="H1615" s="29"/>
      <c r="I1615" s="29">
        <v>0</v>
      </c>
      <c r="J1615" s="29">
        <f>+K1615+L1615</f>
        <v>0</v>
      </c>
      <c r="K1615" s="29"/>
      <c r="L1615" s="29">
        <f>46-46</f>
        <v>0</v>
      </c>
      <c r="M1615" s="29">
        <f>+N1615+O1615</f>
        <v>0</v>
      </c>
      <c r="N1615" s="11"/>
      <c r="O1615" s="11">
        <f>46-46</f>
        <v>0</v>
      </c>
    </row>
    <row r="1616" spans="1:15" ht="25.85" hidden="1" x14ac:dyDescent="0.2">
      <c r="A1616" s="68" t="s">
        <v>976</v>
      </c>
      <c r="B1616" s="10">
        <v>700</v>
      </c>
      <c r="C1616" s="33" t="s">
        <v>167</v>
      </c>
      <c r="D1616" s="33" t="s">
        <v>81</v>
      </c>
      <c r="E1616" s="42" t="s">
        <v>977</v>
      </c>
      <c r="F1616" s="50"/>
      <c r="G1616" s="18">
        <f t="shared" ref="G1616:O1617" si="1006">+G1617</f>
        <v>0</v>
      </c>
      <c r="H1616" s="18">
        <f t="shared" si="1006"/>
        <v>0</v>
      </c>
      <c r="I1616" s="18">
        <f t="shared" si="1006"/>
        <v>0</v>
      </c>
      <c r="J1616" s="18">
        <f t="shared" si="1006"/>
        <v>0</v>
      </c>
      <c r="K1616" s="18">
        <f t="shared" si="1006"/>
        <v>0</v>
      </c>
      <c r="L1616" s="18">
        <f t="shared" si="1006"/>
        <v>0</v>
      </c>
      <c r="M1616" s="18">
        <f t="shared" si="1006"/>
        <v>0</v>
      </c>
      <c r="N1616" s="25">
        <f t="shared" si="1006"/>
        <v>0</v>
      </c>
      <c r="O1616" s="25">
        <f t="shared" si="1006"/>
        <v>0</v>
      </c>
    </row>
    <row r="1617" spans="1:15" ht="27.2" hidden="1" x14ac:dyDescent="0.25">
      <c r="A1617" s="26" t="s">
        <v>553</v>
      </c>
      <c r="B1617" s="10">
        <v>700</v>
      </c>
      <c r="C1617" s="37" t="s">
        <v>167</v>
      </c>
      <c r="D1617" s="37" t="s">
        <v>81</v>
      </c>
      <c r="E1617" s="45" t="s">
        <v>977</v>
      </c>
      <c r="F1617" s="46" t="s">
        <v>741</v>
      </c>
      <c r="G1617" s="29">
        <f t="shared" si="1006"/>
        <v>0</v>
      </c>
      <c r="H1617" s="29">
        <f t="shared" si="1006"/>
        <v>0</v>
      </c>
      <c r="I1617" s="29">
        <f t="shared" si="1006"/>
        <v>0</v>
      </c>
      <c r="J1617" s="29">
        <f t="shared" si="1006"/>
        <v>0</v>
      </c>
      <c r="K1617" s="29">
        <f t="shared" si="1006"/>
        <v>0</v>
      </c>
      <c r="L1617" s="29">
        <f t="shared" si="1006"/>
        <v>0</v>
      </c>
      <c r="M1617" s="29">
        <f t="shared" si="1006"/>
        <v>0</v>
      </c>
      <c r="N1617" s="39">
        <f t="shared" si="1006"/>
        <v>0</v>
      </c>
      <c r="O1617" s="39">
        <f t="shared" si="1006"/>
        <v>0</v>
      </c>
    </row>
    <row r="1618" spans="1:15" ht="13.6" hidden="1" x14ac:dyDescent="0.25">
      <c r="A1618" s="60" t="s">
        <v>554</v>
      </c>
      <c r="B1618" s="10">
        <v>700</v>
      </c>
      <c r="C1618" s="37" t="s">
        <v>167</v>
      </c>
      <c r="D1618" s="37" t="s">
        <v>81</v>
      </c>
      <c r="E1618" s="45" t="s">
        <v>977</v>
      </c>
      <c r="F1618" s="46" t="s">
        <v>742</v>
      </c>
      <c r="G1618" s="29">
        <f>+H1618+I1618</f>
        <v>0</v>
      </c>
      <c r="H1618" s="29"/>
      <c r="I1618" s="29"/>
      <c r="J1618" s="29">
        <f>+K1618+L1618</f>
        <v>0</v>
      </c>
      <c r="K1618" s="29"/>
      <c r="L1618" s="29"/>
      <c r="M1618" s="29">
        <f>+N1618+O1618</f>
        <v>0</v>
      </c>
      <c r="N1618" s="11"/>
      <c r="O1618" s="11"/>
    </row>
    <row r="1619" spans="1:15" ht="25.85" hidden="1" x14ac:dyDescent="0.2">
      <c r="A1619" s="30" t="s">
        <v>978</v>
      </c>
      <c r="B1619" s="10">
        <v>700</v>
      </c>
      <c r="C1619" s="33" t="s">
        <v>167</v>
      </c>
      <c r="D1619" s="33" t="s">
        <v>81</v>
      </c>
      <c r="E1619" s="42" t="s">
        <v>979</v>
      </c>
      <c r="F1619" s="50"/>
      <c r="G1619" s="18">
        <f t="shared" ref="G1619:O1620" si="1007">+G1620</f>
        <v>0</v>
      </c>
      <c r="H1619" s="18">
        <f t="shared" si="1007"/>
        <v>0</v>
      </c>
      <c r="I1619" s="18">
        <f t="shared" si="1007"/>
        <v>0</v>
      </c>
      <c r="J1619" s="18">
        <f t="shared" si="1007"/>
        <v>0</v>
      </c>
      <c r="K1619" s="18">
        <f t="shared" si="1007"/>
        <v>0</v>
      </c>
      <c r="L1619" s="18">
        <f t="shared" si="1007"/>
        <v>0</v>
      </c>
      <c r="M1619" s="18">
        <f t="shared" si="1007"/>
        <v>0</v>
      </c>
      <c r="N1619" s="25">
        <f t="shared" si="1007"/>
        <v>0</v>
      </c>
      <c r="O1619" s="25">
        <f t="shared" si="1007"/>
        <v>0</v>
      </c>
    </row>
    <row r="1620" spans="1:15" ht="27.2" hidden="1" x14ac:dyDescent="0.25">
      <c r="A1620" s="26" t="s">
        <v>553</v>
      </c>
      <c r="B1620" s="27">
        <v>700</v>
      </c>
      <c r="C1620" s="37" t="s">
        <v>167</v>
      </c>
      <c r="D1620" s="37" t="s">
        <v>81</v>
      </c>
      <c r="E1620" s="45" t="s">
        <v>979</v>
      </c>
      <c r="F1620" s="46" t="s">
        <v>741</v>
      </c>
      <c r="G1620" s="29">
        <f t="shared" si="1007"/>
        <v>0</v>
      </c>
      <c r="H1620" s="29">
        <f t="shared" si="1007"/>
        <v>0</v>
      </c>
      <c r="I1620" s="29">
        <f t="shared" si="1007"/>
        <v>0</v>
      </c>
      <c r="J1620" s="29">
        <f t="shared" si="1007"/>
        <v>0</v>
      </c>
      <c r="K1620" s="29">
        <f t="shared" si="1007"/>
        <v>0</v>
      </c>
      <c r="L1620" s="29">
        <f t="shared" si="1007"/>
        <v>0</v>
      </c>
      <c r="M1620" s="29">
        <f t="shared" si="1007"/>
        <v>0</v>
      </c>
      <c r="N1620" s="39">
        <f t="shared" si="1007"/>
        <v>0</v>
      </c>
      <c r="O1620" s="39">
        <f t="shared" si="1007"/>
        <v>0</v>
      </c>
    </row>
    <row r="1621" spans="1:15" ht="13.6" hidden="1" x14ac:dyDescent="0.25">
      <c r="A1621" s="60" t="s">
        <v>554</v>
      </c>
      <c r="B1621" s="27">
        <v>700</v>
      </c>
      <c r="C1621" s="37" t="s">
        <v>167</v>
      </c>
      <c r="D1621" s="37" t="s">
        <v>81</v>
      </c>
      <c r="E1621" s="45" t="s">
        <v>979</v>
      </c>
      <c r="F1621" s="46" t="s">
        <v>742</v>
      </c>
      <c r="G1621" s="29">
        <f>+H1621+I1621</f>
        <v>0</v>
      </c>
      <c r="H1621" s="29"/>
      <c r="I1621" s="29"/>
      <c r="J1621" s="29">
        <f>+K1621+L1621</f>
        <v>0</v>
      </c>
      <c r="K1621" s="29"/>
      <c r="L1621" s="29"/>
      <c r="M1621" s="29">
        <f>+N1621+O1621</f>
        <v>0</v>
      </c>
      <c r="N1621" s="11"/>
      <c r="O1621" s="11"/>
    </row>
    <row r="1622" spans="1:15" ht="21.75" x14ac:dyDescent="0.2">
      <c r="A1622" s="105" t="s">
        <v>980</v>
      </c>
      <c r="B1622" s="10">
        <v>700</v>
      </c>
      <c r="C1622" s="33" t="s">
        <v>167</v>
      </c>
      <c r="D1622" s="33" t="s">
        <v>81</v>
      </c>
      <c r="E1622" s="23" t="s">
        <v>380</v>
      </c>
      <c r="F1622" s="73"/>
      <c r="G1622" s="18">
        <f t="shared" ref="G1622:O1623" si="1008">+G1623</f>
        <v>1060.5999999999999</v>
      </c>
      <c r="H1622" s="18">
        <f t="shared" si="1008"/>
        <v>0</v>
      </c>
      <c r="I1622" s="18">
        <f t="shared" si="1008"/>
        <v>1060.5999999999999</v>
      </c>
      <c r="J1622" s="18">
        <f t="shared" si="1008"/>
        <v>1060.9000000000001</v>
      </c>
      <c r="K1622" s="18">
        <f t="shared" si="1008"/>
        <v>0</v>
      </c>
      <c r="L1622" s="18">
        <f t="shared" si="1008"/>
        <v>1060.9000000000001</v>
      </c>
      <c r="M1622" s="18">
        <f t="shared" si="1008"/>
        <v>1061.2</v>
      </c>
      <c r="N1622" s="9">
        <f t="shared" si="1008"/>
        <v>0</v>
      </c>
      <c r="O1622" s="9">
        <f t="shared" si="1008"/>
        <v>1061.2</v>
      </c>
    </row>
    <row r="1623" spans="1:15" ht="13.6" x14ac:dyDescent="0.25">
      <c r="A1623" s="63" t="s">
        <v>114</v>
      </c>
      <c r="B1623" s="27">
        <v>700</v>
      </c>
      <c r="C1623" s="37" t="s">
        <v>167</v>
      </c>
      <c r="D1623" s="37" t="s">
        <v>81</v>
      </c>
      <c r="E1623" s="48" t="s">
        <v>380</v>
      </c>
      <c r="F1623" s="76" t="s">
        <v>227</v>
      </c>
      <c r="G1623" s="29">
        <f t="shared" si="1008"/>
        <v>1060.5999999999999</v>
      </c>
      <c r="H1623" s="29">
        <f t="shared" si="1008"/>
        <v>0</v>
      </c>
      <c r="I1623" s="29">
        <f t="shared" si="1008"/>
        <v>1060.5999999999999</v>
      </c>
      <c r="J1623" s="29">
        <f t="shared" si="1008"/>
        <v>1060.9000000000001</v>
      </c>
      <c r="K1623" s="29">
        <f t="shared" si="1008"/>
        <v>0</v>
      </c>
      <c r="L1623" s="29">
        <f t="shared" si="1008"/>
        <v>1060.9000000000001</v>
      </c>
      <c r="M1623" s="29">
        <f t="shared" si="1008"/>
        <v>1061.2</v>
      </c>
      <c r="N1623" s="11">
        <f t="shared" si="1008"/>
        <v>0</v>
      </c>
      <c r="O1623" s="11">
        <f t="shared" si="1008"/>
        <v>1061.2</v>
      </c>
    </row>
    <row r="1624" spans="1:15" ht="13.6" x14ac:dyDescent="0.25">
      <c r="A1624" s="63" t="s">
        <v>153</v>
      </c>
      <c r="B1624" s="27">
        <v>700</v>
      </c>
      <c r="C1624" s="37" t="s">
        <v>167</v>
      </c>
      <c r="D1624" s="37" t="s">
        <v>81</v>
      </c>
      <c r="E1624" s="48" t="s">
        <v>380</v>
      </c>
      <c r="F1624" s="76" t="s">
        <v>981</v>
      </c>
      <c r="G1624" s="29">
        <f>+H1624+I1624</f>
        <v>1060.5999999999999</v>
      </c>
      <c r="H1624" s="29"/>
      <c r="I1624" s="29">
        <v>1060.5999999999999</v>
      </c>
      <c r="J1624" s="29">
        <f>+K1624+L1624</f>
        <v>1060.9000000000001</v>
      </c>
      <c r="K1624" s="29"/>
      <c r="L1624" s="29">
        <v>1060.9000000000001</v>
      </c>
      <c r="M1624" s="29">
        <f>+N1624+O1624</f>
        <v>1061.2</v>
      </c>
      <c r="N1624" s="11"/>
      <c r="O1624" s="11">
        <v>1061.2</v>
      </c>
    </row>
    <row r="1625" spans="1:15" ht="38.75" hidden="1" x14ac:dyDescent="0.2">
      <c r="A1625" s="30" t="s">
        <v>982</v>
      </c>
      <c r="B1625" s="10">
        <v>700</v>
      </c>
      <c r="C1625" s="33" t="s">
        <v>167</v>
      </c>
      <c r="D1625" s="33" t="s">
        <v>81</v>
      </c>
      <c r="E1625" s="42" t="s">
        <v>983</v>
      </c>
      <c r="F1625" s="50"/>
      <c r="G1625" s="18">
        <f t="shared" ref="G1625:O1626" si="1009">+G1626</f>
        <v>0</v>
      </c>
      <c r="H1625" s="18">
        <f t="shared" si="1009"/>
        <v>0</v>
      </c>
      <c r="I1625" s="18">
        <f t="shared" si="1009"/>
        <v>0</v>
      </c>
      <c r="J1625" s="18">
        <f t="shared" si="1009"/>
        <v>0</v>
      </c>
      <c r="K1625" s="18">
        <f t="shared" si="1009"/>
        <v>0</v>
      </c>
      <c r="L1625" s="18">
        <f t="shared" si="1009"/>
        <v>0</v>
      </c>
      <c r="M1625" s="18">
        <f t="shared" si="1009"/>
        <v>0</v>
      </c>
      <c r="N1625" s="9">
        <f t="shared" si="1009"/>
        <v>0</v>
      </c>
      <c r="O1625" s="9">
        <f t="shared" si="1009"/>
        <v>0</v>
      </c>
    </row>
    <row r="1626" spans="1:15" ht="13.6" hidden="1" x14ac:dyDescent="0.25">
      <c r="A1626" s="40" t="s">
        <v>39</v>
      </c>
      <c r="B1626" s="10">
        <v>700</v>
      </c>
      <c r="C1626" s="37" t="s">
        <v>167</v>
      </c>
      <c r="D1626" s="37" t="s">
        <v>81</v>
      </c>
      <c r="E1626" s="45" t="s">
        <v>983</v>
      </c>
      <c r="F1626" s="46" t="s">
        <v>78</v>
      </c>
      <c r="G1626" s="29">
        <f t="shared" si="1009"/>
        <v>0</v>
      </c>
      <c r="H1626" s="29">
        <f t="shared" si="1009"/>
        <v>0</v>
      </c>
      <c r="I1626" s="29">
        <f t="shared" si="1009"/>
        <v>0</v>
      </c>
      <c r="J1626" s="29">
        <f t="shared" si="1009"/>
        <v>0</v>
      </c>
      <c r="K1626" s="29">
        <f t="shared" si="1009"/>
        <v>0</v>
      </c>
      <c r="L1626" s="29">
        <f t="shared" si="1009"/>
        <v>0</v>
      </c>
      <c r="M1626" s="29">
        <f t="shared" si="1009"/>
        <v>0</v>
      </c>
      <c r="N1626" s="11">
        <f t="shared" si="1009"/>
        <v>0</v>
      </c>
      <c r="O1626" s="11">
        <f t="shared" si="1009"/>
        <v>0</v>
      </c>
    </row>
    <row r="1627" spans="1:15" ht="13.6" hidden="1" x14ac:dyDescent="0.25">
      <c r="A1627" s="40" t="s">
        <v>40</v>
      </c>
      <c r="B1627" s="10">
        <v>700</v>
      </c>
      <c r="C1627" s="37" t="s">
        <v>167</v>
      </c>
      <c r="D1627" s="37" t="s">
        <v>81</v>
      </c>
      <c r="E1627" s="45" t="s">
        <v>983</v>
      </c>
      <c r="F1627" s="46" t="s">
        <v>79</v>
      </c>
      <c r="G1627" s="29">
        <f>+H1627+I1627</f>
        <v>0</v>
      </c>
      <c r="H1627" s="29"/>
      <c r="I1627" s="29"/>
      <c r="J1627" s="29">
        <f>+K1627+L1627</f>
        <v>0</v>
      </c>
      <c r="K1627" s="29">
        <f>2.5-2.5</f>
        <v>0</v>
      </c>
      <c r="L1627" s="29"/>
      <c r="M1627" s="29">
        <f>+N1627+O1627</f>
        <v>0</v>
      </c>
      <c r="N1627" s="11"/>
      <c r="O1627" s="11"/>
    </row>
    <row r="1628" spans="1:15" ht="64.55" hidden="1" x14ac:dyDescent="0.2">
      <c r="A1628" s="30" t="s">
        <v>984</v>
      </c>
      <c r="B1628" s="10">
        <v>700</v>
      </c>
      <c r="C1628" s="33" t="s">
        <v>167</v>
      </c>
      <c r="D1628" s="33" t="s">
        <v>81</v>
      </c>
      <c r="E1628" s="42" t="s">
        <v>985</v>
      </c>
      <c r="F1628" s="50"/>
      <c r="G1628" s="18">
        <f t="shared" ref="G1628:O1629" si="1010">+G1629</f>
        <v>0</v>
      </c>
      <c r="H1628" s="18">
        <f t="shared" si="1010"/>
        <v>0</v>
      </c>
      <c r="I1628" s="18">
        <f t="shared" si="1010"/>
        <v>0</v>
      </c>
      <c r="J1628" s="18">
        <f t="shared" si="1010"/>
        <v>0</v>
      </c>
      <c r="K1628" s="18">
        <f t="shared" si="1010"/>
        <v>0</v>
      </c>
      <c r="L1628" s="18">
        <f t="shared" si="1010"/>
        <v>0</v>
      </c>
      <c r="M1628" s="18">
        <f t="shared" si="1010"/>
        <v>0</v>
      </c>
      <c r="N1628" s="25">
        <f t="shared" si="1010"/>
        <v>0</v>
      </c>
      <c r="O1628" s="25">
        <f t="shared" si="1010"/>
        <v>0</v>
      </c>
    </row>
    <row r="1629" spans="1:15" ht="27.2" hidden="1" x14ac:dyDescent="0.25">
      <c r="A1629" s="26" t="s">
        <v>553</v>
      </c>
      <c r="B1629" s="27">
        <v>700</v>
      </c>
      <c r="C1629" s="37" t="s">
        <v>167</v>
      </c>
      <c r="D1629" s="37" t="s">
        <v>81</v>
      </c>
      <c r="E1629" s="45" t="s">
        <v>985</v>
      </c>
      <c r="F1629" s="46" t="s">
        <v>741</v>
      </c>
      <c r="G1629" s="29">
        <f t="shared" si="1010"/>
        <v>0</v>
      </c>
      <c r="H1629" s="29">
        <f t="shared" si="1010"/>
        <v>0</v>
      </c>
      <c r="I1629" s="29">
        <f t="shared" si="1010"/>
        <v>0</v>
      </c>
      <c r="J1629" s="29">
        <f t="shared" si="1010"/>
        <v>0</v>
      </c>
      <c r="K1629" s="29">
        <f t="shared" si="1010"/>
        <v>0</v>
      </c>
      <c r="L1629" s="29">
        <f t="shared" si="1010"/>
        <v>0</v>
      </c>
      <c r="M1629" s="29">
        <f t="shared" si="1010"/>
        <v>0</v>
      </c>
      <c r="N1629" s="39">
        <f t="shared" si="1010"/>
        <v>0</v>
      </c>
      <c r="O1629" s="39">
        <f t="shared" si="1010"/>
        <v>0</v>
      </c>
    </row>
    <row r="1630" spans="1:15" ht="13.6" hidden="1" x14ac:dyDescent="0.25">
      <c r="A1630" s="60" t="s">
        <v>554</v>
      </c>
      <c r="B1630" s="27">
        <v>700</v>
      </c>
      <c r="C1630" s="37" t="s">
        <v>167</v>
      </c>
      <c r="D1630" s="37" t="s">
        <v>81</v>
      </c>
      <c r="E1630" s="45" t="s">
        <v>985</v>
      </c>
      <c r="F1630" s="46" t="s">
        <v>742</v>
      </c>
      <c r="G1630" s="29">
        <f>+H1630+I1630</f>
        <v>0</v>
      </c>
      <c r="H1630" s="29"/>
      <c r="I1630" s="29"/>
      <c r="J1630" s="29">
        <f>+K1630+L1630</f>
        <v>0</v>
      </c>
      <c r="K1630" s="29"/>
      <c r="L1630" s="29"/>
      <c r="M1630" s="29">
        <f>+N1630+O1630</f>
        <v>0</v>
      </c>
      <c r="N1630" s="11"/>
      <c r="O1630" s="11"/>
    </row>
    <row r="1631" spans="1:15" ht="77.95" hidden="1" customHeight="1" x14ac:dyDescent="0.25">
      <c r="A1631" s="30" t="s">
        <v>986</v>
      </c>
      <c r="B1631" s="10">
        <v>700</v>
      </c>
      <c r="C1631" s="33" t="s">
        <v>167</v>
      </c>
      <c r="D1631" s="33" t="s">
        <v>81</v>
      </c>
      <c r="E1631" s="42" t="s">
        <v>987</v>
      </c>
      <c r="F1631" s="136"/>
      <c r="G1631" s="18">
        <f t="shared" ref="G1631:I1631" si="1011">+G1632+G1636+G1634</f>
        <v>0</v>
      </c>
      <c r="H1631" s="18">
        <f t="shared" si="1011"/>
        <v>0</v>
      </c>
      <c r="I1631" s="18">
        <f t="shared" si="1011"/>
        <v>0</v>
      </c>
      <c r="J1631" s="18">
        <f t="shared" ref="J1631:O1631" si="1012">+J1632+J1636+J1634</f>
        <v>0</v>
      </c>
      <c r="K1631" s="18">
        <f t="shared" si="1012"/>
        <v>0</v>
      </c>
      <c r="L1631" s="18">
        <f t="shared" si="1012"/>
        <v>0</v>
      </c>
      <c r="M1631" s="18">
        <f t="shared" si="1012"/>
        <v>0</v>
      </c>
      <c r="N1631" s="9">
        <f t="shared" si="1012"/>
        <v>0</v>
      </c>
      <c r="O1631" s="9">
        <f t="shared" si="1012"/>
        <v>0</v>
      </c>
    </row>
    <row r="1632" spans="1:15" ht="13.6" hidden="1" x14ac:dyDescent="0.25">
      <c r="A1632" s="40" t="s">
        <v>869</v>
      </c>
      <c r="B1632" s="27">
        <v>700</v>
      </c>
      <c r="C1632" s="37" t="s">
        <v>167</v>
      </c>
      <c r="D1632" s="37" t="s">
        <v>81</v>
      </c>
      <c r="E1632" s="45" t="s">
        <v>987</v>
      </c>
      <c r="F1632" s="38">
        <v>200</v>
      </c>
      <c r="G1632" s="29">
        <f t="shared" ref="G1632:O1632" si="1013">+G1633</f>
        <v>0</v>
      </c>
      <c r="H1632" s="29">
        <f t="shared" si="1013"/>
        <v>0</v>
      </c>
      <c r="I1632" s="29">
        <f t="shared" si="1013"/>
        <v>0</v>
      </c>
      <c r="J1632" s="29">
        <f t="shared" si="1013"/>
        <v>0</v>
      </c>
      <c r="K1632" s="29">
        <f t="shared" si="1013"/>
        <v>0</v>
      </c>
      <c r="L1632" s="29">
        <f t="shared" si="1013"/>
        <v>0</v>
      </c>
      <c r="M1632" s="29">
        <f t="shared" si="1013"/>
        <v>0</v>
      </c>
      <c r="N1632" s="11">
        <f t="shared" si="1013"/>
        <v>0</v>
      </c>
      <c r="O1632" s="11">
        <f t="shared" si="1013"/>
        <v>0</v>
      </c>
    </row>
    <row r="1633" spans="1:15" ht="13.6" hidden="1" x14ac:dyDescent="0.25">
      <c r="A1633" s="40" t="s">
        <v>40</v>
      </c>
      <c r="B1633" s="27">
        <v>700</v>
      </c>
      <c r="C1633" s="37" t="s">
        <v>167</v>
      </c>
      <c r="D1633" s="37" t="s">
        <v>81</v>
      </c>
      <c r="E1633" s="45" t="s">
        <v>987</v>
      </c>
      <c r="F1633" s="38">
        <v>240</v>
      </c>
      <c r="G1633" s="29">
        <f>+H1633+I1633</f>
        <v>0</v>
      </c>
      <c r="H1633" s="29"/>
      <c r="I1633" s="29"/>
      <c r="J1633" s="29">
        <f>+K1633+L1633</f>
        <v>0</v>
      </c>
      <c r="K1633" s="29"/>
      <c r="L1633" s="29"/>
      <c r="M1633" s="29">
        <f>+N1633+O1633</f>
        <v>0</v>
      </c>
      <c r="N1633" s="11"/>
      <c r="O1633" s="11"/>
    </row>
    <row r="1634" spans="1:15" ht="13.6" hidden="1" x14ac:dyDescent="0.25">
      <c r="A1634" s="26" t="s">
        <v>61</v>
      </c>
      <c r="B1634" s="10">
        <v>700</v>
      </c>
      <c r="C1634" s="37" t="s">
        <v>167</v>
      </c>
      <c r="D1634" s="37" t="s">
        <v>81</v>
      </c>
      <c r="E1634" s="45" t="s">
        <v>987</v>
      </c>
      <c r="F1634" s="38">
        <v>500</v>
      </c>
      <c r="G1634" s="29">
        <f t="shared" ref="G1634:O1634" si="1014">+G1635</f>
        <v>0</v>
      </c>
      <c r="H1634" s="29">
        <f t="shared" si="1014"/>
        <v>0</v>
      </c>
      <c r="I1634" s="29">
        <f t="shared" si="1014"/>
        <v>0</v>
      </c>
      <c r="J1634" s="29">
        <f t="shared" si="1014"/>
        <v>0</v>
      </c>
      <c r="K1634" s="29">
        <f t="shared" si="1014"/>
        <v>0</v>
      </c>
      <c r="L1634" s="29">
        <f t="shared" si="1014"/>
        <v>0</v>
      </c>
      <c r="M1634" s="29">
        <f t="shared" si="1014"/>
        <v>0</v>
      </c>
      <c r="N1634" s="11">
        <f t="shared" si="1014"/>
        <v>0</v>
      </c>
      <c r="O1634" s="11">
        <f t="shared" si="1014"/>
        <v>0</v>
      </c>
    </row>
    <row r="1635" spans="1:15" ht="13.6" hidden="1" x14ac:dyDescent="0.25">
      <c r="A1635" s="40" t="s">
        <v>220</v>
      </c>
      <c r="B1635" s="10">
        <v>700</v>
      </c>
      <c r="C1635" s="37" t="s">
        <v>167</v>
      </c>
      <c r="D1635" s="37" t="s">
        <v>81</v>
      </c>
      <c r="E1635" s="45" t="s">
        <v>987</v>
      </c>
      <c r="F1635" s="38">
        <v>540</v>
      </c>
      <c r="G1635" s="29">
        <f>+H1635+I1635</f>
        <v>0</v>
      </c>
      <c r="H1635" s="29"/>
      <c r="I1635" s="29"/>
      <c r="J1635" s="29">
        <f>+K1635+L1635</f>
        <v>0</v>
      </c>
      <c r="K1635" s="29"/>
      <c r="L1635" s="29"/>
      <c r="M1635" s="29">
        <f>+N1635+O1635</f>
        <v>0</v>
      </c>
      <c r="N1635" s="11"/>
      <c r="O1635" s="11"/>
    </row>
    <row r="1636" spans="1:15" ht="27.2" hidden="1" x14ac:dyDescent="0.25">
      <c r="A1636" s="26" t="s">
        <v>553</v>
      </c>
      <c r="B1636" s="10">
        <v>700</v>
      </c>
      <c r="C1636" s="37" t="s">
        <v>167</v>
      </c>
      <c r="D1636" s="37" t="s">
        <v>81</v>
      </c>
      <c r="E1636" s="45" t="s">
        <v>987</v>
      </c>
      <c r="F1636" s="49" t="s">
        <v>741</v>
      </c>
      <c r="G1636" s="29">
        <f t="shared" ref="G1636:O1636" si="1015">+G1637</f>
        <v>0</v>
      </c>
      <c r="H1636" s="29">
        <f t="shared" si="1015"/>
        <v>0</v>
      </c>
      <c r="I1636" s="29">
        <f t="shared" si="1015"/>
        <v>0</v>
      </c>
      <c r="J1636" s="29">
        <f t="shared" si="1015"/>
        <v>0</v>
      </c>
      <c r="K1636" s="29">
        <f t="shared" si="1015"/>
        <v>0</v>
      </c>
      <c r="L1636" s="29">
        <f t="shared" si="1015"/>
        <v>0</v>
      </c>
      <c r="M1636" s="29">
        <f t="shared" si="1015"/>
        <v>0</v>
      </c>
      <c r="N1636" s="11">
        <f t="shared" si="1015"/>
        <v>0</v>
      </c>
      <c r="O1636" s="11">
        <f t="shared" si="1015"/>
        <v>0</v>
      </c>
    </row>
    <row r="1637" spans="1:15" ht="13.6" hidden="1" x14ac:dyDescent="0.25">
      <c r="A1637" s="60" t="s">
        <v>554</v>
      </c>
      <c r="B1637" s="10">
        <v>700</v>
      </c>
      <c r="C1637" s="37" t="s">
        <v>167</v>
      </c>
      <c r="D1637" s="37" t="s">
        <v>81</v>
      </c>
      <c r="E1637" s="45" t="s">
        <v>987</v>
      </c>
      <c r="F1637" s="49" t="s">
        <v>742</v>
      </c>
      <c r="G1637" s="29">
        <f>+H1637+I1637</f>
        <v>0</v>
      </c>
      <c r="H1637" s="29"/>
      <c r="I1637" s="29"/>
      <c r="J1637" s="29">
        <f>+K1637+L1637</f>
        <v>0</v>
      </c>
      <c r="K1637" s="29"/>
      <c r="L1637" s="29"/>
      <c r="M1637" s="29">
        <f>+N1637+O1637</f>
        <v>0</v>
      </c>
      <c r="N1637" s="11"/>
      <c r="O1637" s="11"/>
    </row>
    <row r="1638" spans="1:15" ht="81" hidden="1" customHeight="1" x14ac:dyDescent="0.2">
      <c r="A1638" s="30" t="s">
        <v>988</v>
      </c>
      <c r="B1638" s="10">
        <v>700</v>
      </c>
      <c r="C1638" s="33" t="s">
        <v>167</v>
      </c>
      <c r="D1638" s="33" t="s">
        <v>81</v>
      </c>
      <c r="E1638" s="42" t="s">
        <v>989</v>
      </c>
      <c r="F1638" s="50"/>
      <c r="G1638" s="18">
        <f t="shared" ref="G1638:I1638" si="1016">+G1639+G1641</f>
        <v>0</v>
      </c>
      <c r="H1638" s="18">
        <f t="shared" si="1016"/>
        <v>0</v>
      </c>
      <c r="I1638" s="18">
        <f t="shared" si="1016"/>
        <v>0</v>
      </c>
      <c r="J1638" s="18">
        <f t="shared" ref="J1638:O1638" si="1017">+J1639+J1641</f>
        <v>0</v>
      </c>
      <c r="K1638" s="18">
        <f t="shared" si="1017"/>
        <v>0</v>
      </c>
      <c r="L1638" s="18">
        <f t="shared" si="1017"/>
        <v>0</v>
      </c>
      <c r="M1638" s="18">
        <f t="shared" si="1017"/>
        <v>0</v>
      </c>
      <c r="N1638" s="25">
        <f t="shared" si="1017"/>
        <v>0</v>
      </c>
      <c r="O1638" s="25">
        <f t="shared" si="1017"/>
        <v>0</v>
      </c>
    </row>
    <row r="1639" spans="1:15" ht="13.6" hidden="1" x14ac:dyDescent="0.25">
      <c r="A1639" s="40" t="s">
        <v>39</v>
      </c>
      <c r="B1639" s="27">
        <v>700</v>
      </c>
      <c r="C1639" s="37" t="s">
        <v>167</v>
      </c>
      <c r="D1639" s="37" t="s">
        <v>81</v>
      </c>
      <c r="E1639" s="45" t="s">
        <v>989</v>
      </c>
      <c r="F1639" s="46" t="s">
        <v>78</v>
      </c>
      <c r="G1639" s="29">
        <f t="shared" ref="G1639:O1639" si="1018">+G1640</f>
        <v>0</v>
      </c>
      <c r="H1639" s="29">
        <f t="shared" si="1018"/>
        <v>0</v>
      </c>
      <c r="I1639" s="29">
        <f t="shared" si="1018"/>
        <v>0</v>
      </c>
      <c r="J1639" s="29">
        <f t="shared" si="1018"/>
        <v>0</v>
      </c>
      <c r="K1639" s="29">
        <f t="shared" si="1018"/>
        <v>0</v>
      </c>
      <c r="L1639" s="29">
        <f t="shared" si="1018"/>
        <v>0</v>
      </c>
      <c r="M1639" s="29">
        <f t="shared" si="1018"/>
        <v>0</v>
      </c>
      <c r="N1639" s="11">
        <f t="shared" si="1018"/>
        <v>0</v>
      </c>
      <c r="O1639" s="11">
        <f t="shared" si="1018"/>
        <v>0</v>
      </c>
    </row>
    <row r="1640" spans="1:15" ht="13.6" hidden="1" x14ac:dyDescent="0.25">
      <c r="A1640" s="40" t="s">
        <v>40</v>
      </c>
      <c r="B1640" s="27">
        <v>700</v>
      </c>
      <c r="C1640" s="37" t="s">
        <v>167</v>
      </c>
      <c r="D1640" s="37" t="s">
        <v>81</v>
      </c>
      <c r="E1640" s="45" t="s">
        <v>989</v>
      </c>
      <c r="F1640" s="46" t="s">
        <v>79</v>
      </c>
      <c r="G1640" s="29">
        <f>+H1640+I1640</f>
        <v>0</v>
      </c>
      <c r="H1640" s="29"/>
      <c r="I1640" s="29"/>
      <c r="J1640" s="29">
        <f>+K1640+L1640</f>
        <v>0</v>
      </c>
      <c r="K1640" s="29"/>
      <c r="L1640" s="29"/>
      <c r="M1640" s="29">
        <f>+N1640+O1640</f>
        <v>0</v>
      </c>
      <c r="N1640" s="11"/>
      <c r="O1640" s="11"/>
    </row>
    <row r="1641" spans="1:15" ht="27.2" hidden="1" x14ac:dyDescent="0.25">
      <c r="A1641" s="26" t="s">
        <v>553</v>
      </c>
      <c r="B1641" s="27">
        <v>700</v>
      </c>
      <c r="C1641" s="37" t="s">
        <v>167</v>
      </c>
      <c r="D1641" s="37" t="s">
        <v>81</v>
      </c>
      <c r="E1641" s="45" t="s">
        <v>989</v>
      </c>
      <c r="F1641" s="46" t="s">
        <v>741</v>
      </c>
      <c r="G1641" s="29">
        <f t="shared" ref="G1641:O1641" si="1019">+G1642</f>
        <v>0</v>
      </c>
      <c r="H1641" s="29">
        <f t="shared" si="1019"/>
        <v>0</v>
      </c>
      <c r="I1641" s="29">
        <f t="shared" si="1019"/>
        <v>0</v>
      </c>
      <c r="J1641" s="29">
        <f t="shared" si="1019"/>
        <v>0</v>
      </c>
      <c r="K1641" s="29">
        <f t="shared" si="1019"/>
        <v>0</v>
      </c>
      <c r="L1641" s="29">
        <f t="shared" si="1019"/>
        <v>0</v>
      </c>
      <c r="M1641" s="29">
        <f t="shared" si="1019"/>
        <v>0</v>
      </c>
      <c r="N1641" s="39">
        <f t="shared" si="1019"/>
        <v>0</v>
      </c>
      <c r="O1641" s="39">
        <f t="shared" si="1019"/>
        <v>0</v>
      </c>
    </row>
    <row r="1642" spans="1:15" ht="13.6" hidden="1" x14ac:dyDescent="0.25">
      <c r="A1642" s="60" t="s">
        <v>554</v>
      </c>
      <c r="B1642" s="27">
        <v>700</v>
      </c>
      <c r="C1642" s="37" t="s">
        <v>167</v>
      </c>
      <c r="D1642" s="37" t="s">
        <v>81</v>
      </c>
      <c r="E1642" s="45" t="s">
        <v>989</v>
      </c>
      <c r="F1642" s="46" t="s">
        <v>742</v>
      </c>
      <c r="G1642" s="29">
        <f>+H1642+I1642</f>
        <v>0</v>
      </c>
      <c r="H1642" s="29"/>
      <c r="I1642" s="29"/>
      <c r="J1642" s="29">
        <f>+K1642+L1642</f>
        <v>0</v>
      </c>
      <c r="K1642" s="29"/>
      <c r="L1642" s="29"/>
      <c r="M1642" s="29">
        <f>+N1642+O1642</f>
        <v>0</v>
      </c>
      <c r="N1642" s="11"/>
      <c r="O1642" s="11"/>
    </row>
    <row r="1643" spans="1:15" ht="51.65" hidden="1" x14ac:dyDescent="0.2">
      <c r="A1643" s="68" t="s">
        <v>990</v>
      </c>
      <c r="B1643" s="10">
        <v>700</v>
      </c>
      <c r="C1643" s="33" t="s">
        <v>167</v>
      </c>
      <c r="D1643" s="33" t="s">
        <v>81</v>
      </c>
      <c r="E1643" s="42" t="s">
        <v>991</v>
      </c>
      <c r="F1643" s="31"/>
      <c r="G1643" s="18">
        <f t="shared" ref="G1643:I1643" si="1020">+G1644+G1649</f>
        <v>0</v>
      </c>
      <c r="H1643" s="18">
        <f t="shared" si="1020"/>
        <v>0</v>
      </c>
      <c r="I1643" s="18">
        <f t="shared" si="1020"/>
        <v>0</v>
      </c>
      <c r="J1643" s="18">
        <f t="shared" ref="J1643:O1643" si="1021">+J1644+J1649</f>
        <v>0</v>
      </c>
      <c r="K1643" s="18">
        <f t="shared" si="1021"/>
        <v>0</v>
      </c>
      <c r="L1643" s="18">
        <f t="shared" si="1021"/>
        <v>0</v>
      </c>
      <c r="M1643" s="18">
        <f t="shared" si="1021"/>
        <v>0</v>
      </c>
      <c r="N1643" s="9">
        <f t="shared" si="1021"/>
        <v>0</v>
      </c>
      <c r="O1643" s="9">
        <f t="shared" si="1021"/>
        <v>0</v>
      </c>
    </row>
    <row r="1644" spans="1:15" ht="70.5" hidden="1" customHeight="1" x14ac:dyDescent="0.2">
      <c r="A1644" s="30" t="s">
        <v>992</v>
      </c>
      <c r="B1644" s="10">
        <v>700</v>
      </c>
      <c r="C1644" s="33" t="s">
        <v>167</v>
      </c>
      <c r="D1644" s="33" t="s">
        <v>81</v>
      </c>
      <c r="E1644" s="42" t="s">
        <v>993</v>
      </c>
      <c r="F1644" s="31"/>
      <c r="G1644" s="18">
        <f t="shared" ref="G1644:I1644" si="1022">+G1645+G1647</f>
        <v>0</v>
      </c>
      <c r="H1644" s="18">
        <f t="shared" si="1022"/>
        <v>0</v>
      </c>
      <c r="I1644" s="18">
        <f t="shared" si="1022"/>
        <v>0</v>
      </c>
      <c r="J1644" s="18">
        <f t="shared" ref="J1644:O1644" si="1023">+J1645+J1647</f>
        <v>0</v>
      </c>
      <c r="K1644" s="18">
        <f t="shared" si="1023"/>
        <v>0</v>
      </c>
      <c r="L1644" s="18">
        <f t="shared" si="1023"/>
        <v>0</v>
      </c>
      <c r="M1644" s="18">
        <f t="shared" si="1023"/>
        <v>0</v>
      </c>
      <c r="N1644" s="9">
        <f t="shared" si="1023"/>
        <v>0</v>
      </c>
      <c r="O1644" s="9">
        <f t="shared" si="1023"/>
        <v>0</v>
      </c>
    </row>
    <row r="1645" spans="1:15" ht="27.2" hidden="1" x14ac:dyDescent="0.25">
      <c r="A1645" s="40" t="s">
        <v>514</v>
      </c>
      <c r="B1645" s="10">
        <v>700</v>
      </c>
      <c r="C1645" s="37" t="s">
        <v>167</v>
      </c>
      <c r="D1645" s="37" t="s">
        <v>81</v>
      </c>
      <c r="E1645" s="45" t="s">
        <v>993</v>
      </c>
      <c r="F1645" s="38">
        <v>400</v>
      </c>
      <c r="G1645" s="29">
        <f t="shared" ref="G1645:O1645" si="1024">+G1646</f>
        <v>0</v>
      </c>
      <c r="H1645" s="29">
        <f t="shared" si="1024"/>
        <v>0</v>
      </c>
      <c r="I1645" s="29">
        <f t="shared" si="1024"/>
        <v>0</v>
      </c>
      <c r="J1645" s="29">
        <f t="shared" si="1024"/>
        <v>0</v>
      </c>
      <c r="K1645" s="29">
        <f t="shared" si="1024"/>
        <v>0</v>
      </c>
      <c r="L1645" s="29">
        <f t="shared" si="1024"/>
        <v>0</v>
      </c>
      <c r="M1645" s="29">
        <f t="shared" si="1024"/>
        <v>0</v>
      </c>
      <c r="N1645" s="11">
        <f t="shared" si="1024"/>
        <v>0</v>
      </c>
      <c r="O1645" s="11">
        <f t="shared" si="1024"/>
        <v>0</v>
      </c>
    </row>
    <row r="1646" spans="1:15" ht="27.2" hidden="1" x14ac:dyDescent="0.25">
      <c r="A1646" s="137" t="s">
        <v>994</v>
      </c>
      <c r="B1646" s="10">
        <v>700</v>
      </c>
      <c r="C1646" s="37" t="s">
        <v>167</v>
      </c>
      <c r="D1646" s="37" t="s">
        <v>81</v>
      </c>
      <c r="E1646" s="45" t="s">
        <v>993</v>
      </c>
      <c r="F1646" s="38">
        <v>460</v>
      </c>
      <c r="G1646" s="29">
        <f>+H1646+I1646</f>
        <v>0</v>
      </c>
      <c r="H1646" s="29"/>
      <c r="I1646" s="29">
        <f>1745-1745</f>
        <v>0</v>
      </c>
      <c r="J1646" s="29">
        <f>+K1646+L1646</f>
        <v>0</v>
      </c>
      <c r="K1646" s="29"/>
      <c r="L1646" s="29">
        <f>1745-1745</f>
        <v>0</v>
      </c>
      <c r="M1646" s="29">
        <f>+N1646+O1646</f>
        <v>0</v>
      </c>
      <c r="N1646" s="11"/>
      <c r="O1646" s="11">
        <f>1745-1745</f>
        <v>0</v>
      </c>
    </row>
    <row r="1647" spans="1:15" ht="27.2" hidden="1" x14ac:dyDescent="0.25">
      <c r="A1647" s="40" t="s">
        <v>553</v>
      </c>
      <c r="B1647" s="10">
        <v>700</v>
      </c>
      <c r="C1647" s="37" t="s">
        <v>167</v>
      </c>
      <c r="D1647" s="37" t="s">
        <v>81</v>
      </c>
      <c r="E1647" s="45" t="s">
        <v>993</v>
      </c>
      <c r="F1647" s="49" t="s">
        <v>741</v>
      </c>
      <c r="G1647" s="29">
        <f t="shared" ref="G1647:O1647" si="1025">+G1648</f>
        <v>0</v>
      </c>
      <c r="H1647" s="29">
        <f t="shared" si="1025"/>
        <v>0</v>
      </c>
      <c r="I1647" s="29">
        <f t="shared" si="1025"/>
        <v>0</v>
      </c>
      <c r="J1647" s="29">
        <f t="shared" si="1025"/>
        <v>0</v>
      </c>
      <c r="K1647" s="29">
        <f t="shared" si="1025"/>
        <v>0</v>
      </c>
      <c r="L1647" s="29">
        <f t="shared" si="1025"/>
        <v>0</v>
      </c>
      <c r="M1647" s="29">
        <f t="shared" si="1025"/>
        <v>0</v>
      </c>
      <c r="N1647" s="11">
        <f t="shared" si="1025"/>
        <v>0</v>
      </c>
      <c r="O1647" s="11">
        <f t="shared" si="1025"/>
        <v>0</v>
      </c>
    </row>
    <row r="1648" spans="1:15" ht="13.6" hidden="1" x14ac:dyDescent="0.25">
      <c r="A1648" s="40" t="s">
        <v>554</v>
      </c>
      <c r="B1648" s="10">
        <v>700</v>
      </c>
      <c r="C1648" s="37" t="s">
        <v>167</v>
      </c>
      <c r="D1648" s="37" t="s">
        <v>81</v>
      </c>
      <c r="E1648" s="45" t="s">
        <v>993</v>
      </c>
      <c r="F1648" s="49" t="s">
        <v>742</v>
      </c>
      <c r="G1648" s="29">
        <f>+H1648+I1648</f>
        <v>0</v>
      </c>
      <c r="H1648" s="29"/>
      <c r="I1648" s="29"/>
      <c r="J1648" s="29">
        <f>+K1648+L1648</f>
        <v>0</v>
      </c>
      <c r="K1648" s="29"/>
      <c r="L1648" s="29"/>
      <c r="M1648" s="29">
        <f>+N1648+O1648</f>
        <v>0</v>
      </c>
      <c r="N1648" s="11"/>
      <c r="O1648" s="11"/>
    </row>
    <row r="1649" spans="1:15" ht="64.55" hidden="1" x14ac:dyDescent="0.2">
      <c r="A1649" s="68" t="s">
        <v>995</v>
      </c>
      <c r="B1649" s="10">
        <v>700</v>
      </c>
      <c r="C1649" s="33" t="s">
        <v>167</v>
      </c>
      <c r="D1649" s="33" t="s">
        <v>81</v>
      </c>
      <c r="E1649" s="42" t="s">
        <v>996</v>
      </c>
      <c r="F1649" s="31"/>
      <c r="G1649" s="18">
        <f t="shared" ref="G1649:I1649" si="1026">+G1650+G1652</f>
        <v>0</v>
      </c>
      <c r="H1649" s="18">
        <f t="shared" si="1026"/>
        <v>0</v>
      </c>
      <c r="I1649" s="18">
        <f t="shared" si="1026"/>
        <v>0</v>
      </c>
      <c r="J1649" s="18">
        <f t="shared" ref="J1649:O1649" si="1027">+J1650+J1652</f>
        <v>0</v>
      </c>
      <c r="K1649" s="18">
        <f t="shared" si="1027"/>
        <v>0</v>
      </c>
      <c r="L1649" s="18">
        <f t="shared" si="1027"/>
        <v>0</v>
      </c>
      <c r="M1649" s="18">
        <f t="shared" si="1027"/>
        <v>0</v>
      </c>
      <c r="N1649" s="9">
        <f t="shared" si="1027"/>
        <v>0</v>
      </c>
      <c r="O1649" s="9">
        <f t="shared" si="1027"/>
        <v>0</v>
      </c>
    </row>
    <row r="1650" spans="1:15" ht="27.2" hidden="1" x14ac:dyDescent="0.25">
      <c r="A1650" s="40" t="s">
        <v>514</v>
      </c>
      <c r="B1650" s="10">
        <v>700</v>
      </c>
      <c r="C1650" s="37" t="s">
        <v>167</v>
      </c>
      <c r="D1650" s="37" t="s">
        <v>81</v>
      </c>
      <c r="E1650" s="45" t="s">
        <v>996</v>
      </c>
      <c r="F1650" s="38">
        <v>400</v>
      </c>
      <c r="G1650" s="29">
        <f t="shared" ref="G1650:O1650" si="1028">+G1651</f>
        <v>0</v>
      </c>
      <c r="H1650" s="29">
        <f t="shared" si="1028"/>
        <v>0</v>
      </c>
      <c r="I1650" s="29">
        <f t="shared" si="1028"/>
        <v>0</v>
      </c>
      <c r="J1650" s="29">
        <f t="shared" si="1028"/>
        <v>0</v>
      </c>
      <c r="K1650" s="29">
        <f t="shared" si="1028"/>
        <v>0</v>
      </c>
      <c r="L1650" s="29">
        <f t="shared" si="1028"/>
        <v>0</v>
      </c>
      <c r="M1650" s="29">
        <f t="shared" si="1028"/>
        <v>0</v>
      </c>
      <c r="N1650" s="11">
        <f t="shared" si="1028"/>
        <v>0</v>
      </c>
      <c r="O1650" s="11">
        <f t="shared" si="1028"/>
        <v>0</v>
      </c>
    </row>
    <row r="1651" spans="1:15" ht="27.2" hidden="1" x14ac:dyDescent="0.25">
      <c r="A1651" s="137" t="s">
        <v>994</v>
      </c>
      <c r="B1651" s="10">
        <v>700</v>
      </c>
      <c r="C1651" s="37" t="s">
        <v>167</v>
      </c>
      <c r="D1651" s="37" t="s">
        <v>81</v>
      </c>
      <c r="E1651" s="45" t="s">
        <v>996</v>
      </c>
      <c r="F1651" s="38">
        <v>460</v>
      </c>
      <c r="G1651" s="29">
        <f>+H1651+I1651</f>
        <v>0</v>
      </c>
      <c r="H1651" s="29">
        <f>1750-1750</f>
        <v>0</v>
      </c>
      <c r="I1651" s="29"/>
      <c r="J1651" s="29">
        <f>+K1651+L1651</f>
        <v>0</v>
      </c>
      <c r="K1651" s="29">
        <f>1750-1750</f>
        <v>0</v>
      </c>
      <c r="L1651" s="29"/>
      <c r="M1651" s="29">
        <f>+N1651+O1651</f>
        <v>0</v>
      </c>
      <c r="N1651" s="11">
        <f>1750-1750</f>
        <v>0</v>
      </c>
      <c r="O1651" s="11"/>
    </row>
    <row r="1652" spans="1:15" ht="27.2" hidden="1" x14ac:dyDescent="0.25">
      <c r="A1652" s="40" t="s">
        <v>553</v>
      </c>
      <c r="B1652" s="10">
        <v>700</v>
      </c>
      <c r="C1652" s="37" t="s">
        <v>167</v>
      </c>
      <c r="D1652" s="37" t="s">
        <v>81</v>
      </c>
      <c r="E1652" s="45" t="s">
        <v>996</v>
      </c>
      <c r="F1652" s="49" t="s">
        <v>741</v>
      </c>
      <c r="G1652" s="29">
        <f t="shared" ref="G1652:O1652" si="1029">+G1653</f>
        <v>0</v>
      </c>
      <c r="H1652" s="29">
        <f t="shared" si="1029"/>
        <v>0</v>
      </c>
      <c r="I1652" s="29">
        <f t="shared" si="1029"/>
        <v>0</v>
      </c>
      <c r="J1652" s="29">
        <f t="shared" si="1029"/>
        <v>0</v>
      </c>
      <c r="K1652" s="29">
        <f t="shared" si="1029"/>
        <v>0</v>
      </c>
      <c r="L1652" s="29">
        <f t="shared" si="1029"/>
        <v>0</v>
      </c>
      <c r="M1652" s="29">
        <f t="shared" si="1029"/>
        <v>0</v>
      </c>
      <c r="N1652" s="11">
        <f t="shared" si="1029"/>
        <v>0</v>
      </c>
      <c r="O1652" s="11">
        <f t="shared" si="1029"/>
        <v>0</v>
      </c>
    </row>
    <row r="1653" spans="1:15" ht="13.6" hidden="1" x14ac:dyDescent="0.25">
      <c r="A1653" s="40" t="s">
        <v>554</v>
      </c>
      <c r="B1653" s="10">
        <v>700</v>
      </c>
      <c r="C1653" s="37" t="s">
        <v>167</v>
      </c>
      <c r="D1653" s="37" t="s">
        <v>81</v>
      </c>
      <c r="E1653" s="45" t="s">
        <v>996</v>
      </c>
      <c r="F1653" s="49" t="s">
        <v>742</v>
      </c>
      <c r="G1653" s="29">
        <f>+H1653+I1653</f>
        <v>0</v>
      </c>
      <c r="H1653" s="29"/>
      <c r="I1653" s="29"/>
      <c r="J1653" s="29">
        <f>+K1653+L1653</f>
        <v>0</v>
      </c>
      <c r="K1653" s="29"/>
      <c r="L1653" s="29"/>
      <c r="M1653" s="29">
        <f>+N1653+O1653</f>
        <v>0</v>
      </c>
      <c r="N1653" s="11"/>
      <c r="O1653" s="11"/>
    </row>
    <row r="1654" spans="1:15" x14ac:dyDescent="0.2">
      <c r="A1654" s="14" t="s">
        <v>997</v>
      </c>
      <c r="B1654" s="10">
        <v>700</v>
      </c>
      <c r="C1654" s="33" t="s">
        <v>92</v>
      </c>
      <c r="D1654" s="33" t="s">
        <v>21</v>
      </c>
      <c r="E1654" s="33"/>
      <c r="F1654" s="125"/>
      <c r="G1654" s="18">
        <f t="shared" ref="G1654:I1654" si="1030">+G1655+G1677</f>
        <v>279201.80650000001</v>
      </c>
      <c r="H1654" s="18">
        <f t="shared" si="1030"/>
        <v>269201.80650000001</v>
      </c>
      <c r="I1654" s="18">
        <f t="shared" si="1030"/>
        <v>10000</v>
      </c>
      <c r="J1654" s="18">
        <f t="shared" ref="J1654:O1654" si="1031">+J1655+J1677</f>
        <v>5000</v>
      </c>
      <c r="K1654" s="18">
        <f t="shared" si="1031"/>
        <v>5000</v>
      </c>
      <c r="L1654" s="18">
        <f t="shared" si="1031"/>
        <v>0</v>
      </c>
      <c r="M1654" s="18">
        <f t="shared" si="1031"/>
        <v>5000</v>
      </c>
      <c r="N1654" s="25">
        <f t="shared" si="1031"/>
        <v>5000</v>
      </c>
      <c r="O1654" s="25">
        <f t="shared" si="1031"/>
        <v>0</v>
      </c>
    </row>
    <row r="1655" spans="1:15" x14ac:dyDescent="0.2">
      <c r="A1655" s="14" t="s">
        <v>998</v>
      </c>
      <c r="B1655" s="10">
        <v>700</v>
      </c>
      <c r="C1655" s="33" t="s">
        <v>92</v>
      </c>
      <c r="D1655" s="33" t="s">
        <v>161</v>
      </c>
      <c r="E1655" s="58"/>
      <c r="F1655" s="36"/>
      <c r="G1655" s="18">
        <f>+G1656</f>
        <v>274201.80650000001</v>
      </c>
      <c r="H1655" s="18">
        <f t="shared" ref="H1655:O1655" si="1032">+H1656</f>
        <v>264201.80650000001</v>
      </c>
      <c r="I1655" s="18">
        <f t="shared" si="1032"/>
        <v>10000</v>
      </c>
      <c r="J1655" s="18">
        <f>+J1656</f>
        <v>0</v>
      </c>
      <c r="K1655" s="18">
        <f t="shared" si="1032"/>
        <v>0</v>
      </c>
      <c r="L1655" s="18">
        <f t="shared" si="1032"/>
        <v>0</v>
      </c>
      <c r="M1655" s="18">
        <f>+M1656</f>
        <v>0</v>
      </c>
      <c r="N1655" s="25">
        <f t="shared" si="1032"/>
        <v>0</v>
      </c>
      <c r="O1655" s="25">
        <f t="shared" si="1032"/>
        <v>0</v>
      </c>
    </row>
    <row r="1656" spans="1:15" x14ac:dyDescent="0.2">
      <c r="A1656" s="22" t="s">
        <v>24</v>
      </c>
      <c r="B1656" s="10">
        <v>700</v>
      </c>
      <c r="C1656" s="33" t="s">
        <v>92</v>
      </c>
      <c r="D1656" s="33" t="s">
        <v>161</v>
      </c>
      <c r="E1656" s="58" t="s">
        <v>25</v>
      </c>
      <c r="F1656" s="36"/>
      <c r="G1656" s="18">
        <f>+G1657+G1670+G1660+G1665</f>
        <v>274201.80650000001</v>
      </c>
      <c r="H1656" s="18">
        <f t="shared" ref="H1656:I1656" si="1033">+H1657+H1670+H1660+H1665</f>
        <v>264201.80650000001</v>
      </c>
      <c r="I1656" s="18">
        <f t="shared" si="1033"/>
        <v>10000</v>
      </c>
      <c r="J1656" s="18">
        <f>+J1657+J1670+J1660+J1665</f>
        <v>0</v>
      </c>
      <c r="K1656" s="18">
        <f t="shared" ref="K1656:L1656" si="1034">+K1657+K1670+K1660+K1665</f>
        <v>0</v>
      </c>
      <c r="L1656" s="18">
        <f t="shared" si="1034"/>
        <v>0</v>
      </c>
      <c r="M1656" s="18">
        <f>+M1657+M1670+M1660+M1665</f>
        <v>0</v>
      </c>
      <c r="N1656" s="25">
        <f t="shared" ref="N1656:O1656" si="1035">+N1657+N1670+N1660+N1665</f>
        <v>0</v>
      </c>
      <c r="O1656" s="25">
        <f t="shared" si="1035"/>
        <v>0</v>
      </c>
    </row>
    <row r="1657" spans="1:15" x14ac:dyDescent="0.2">
      <c r="A1657" s="69" t="s">
        <v>367</v>
      </c>
      <c r="B1657" s="10">
        <v>700</v>
      </c>
      <c r="C1657" s="33" t="s">
        <v>92</v>
      </c>
      <c r="D1657" s="33" t="s">
        <v>161</v>
      </c>
      <c r="E1657" s="58" t="s">
        <v>368</v>
      </c>
      <c r="F1657" s="36"/>
      <c r="G1657" s="18">
        <f t="shared" ref="G1657:O1668" si="1036">+G1658</f>
        <v>264201.80650000001</v>
      </c>
      <c r="H1657" s="18">
        <f t="shared" si="1036"/>
        <v>264201.80650000001</v>
      </c>
      <c r="I1657" s="18">
        <f t="shared" si="1036"/>
        <v>0</v>
      </c>
      <c r="J1657" s="18">
        <f t="shared" si="1036"/>
        <v>0</v>
      </c>
      <c r="K1657" s="18">
        <f t="shared" si="1036"/>
        <v>0</v>
      </c>
      <c r="L1657" s="18">
        <f t="shared" si="1036"/>
        <v>0</v>
      </c>
      <c r="M1657" s="18">
        <f t="shared" si="1036"/>
        <v>0</v>
      </c>
      <c r="N1657" s="25">
        <f t="shared" si="1036"/>
        <v>0</v>
      </c>
      <c r="O1657" s="25">
        <f t="shared" si="1036"/>
        <v>0</v>
      </c>
    </row>
    <row r="1658" spans="1:15" ht="13.6" x14ac:dyDescent="0.25">
      <c r="A1658" s="70" t="s">
        <v>272</v>
      </c>
      <c r="B1658" s="27">
        <v>700</v>
      </c>
      <c r="C1658" s="37" t="s">
        <v>92</v>
      </c>
      <c r="D1658" s="37" t="s">
        <v>161</v>
      </c>
      <c r="E1658" s="57" t="s">
        <v>368</v>
      </c>
      <c r="F1658" s="28">
        <v>400</v>
      </c>
      <c r="G1658" s="29">
        <f t="shared" si="1036"/>
        <v>264201.80650000001</v>
      </c>
      <c r="H1658" s="29">
        <f t="shared" si="1036"/>
        <v>264201.80650000001</v>
      </c>
      <c r="I1658" s="29">
        <f t="shared" si="1036"/>
        <v>0</v>
      </c>
      <c r="J1658" s="29">
        <f t="shared" si="1036"/>
        <v>0</v>
      </c>
      <c r="K1658" s="29">
        <f t="shared" si="1036"/>
        <v>0</v>
      </c>
      <c r="L1658" s="29">
        <f t="shared" si="1036"/>
        <v>0</v>
      </c>
      <c r="M1658" s="29">
        <f t="shared" si="1036"/>
        <v>0</v>
      </c>
      <c r="N1658" s="39">
        <f t="shared" si="1036"/>
        <v>0</v>
      </c>
      <c r="O1658" s="39">
        <f t="shared" si="1036"/>
        <v>0</v>
      </c>
    </row>
    <row r="1659" spans="1:15" ht="13.6" x14ac:dyDescent="0.25">
      <c r="A1659" s="71" t="s">
        <v>274</v>
      </c>
      <c r="B1659" s="27">
        <v>700</v>
      </c>
      <c r="C1659" s="37" t="s">
        <v>92</v>
      </c>
      <c r="D1659" s="37" t="s">
        <v>161</v>
      </c>
      <c r="E1659" s="57" t="s">
        <v>368</v>
      </c>
      <c r="F1659" s="28">
        <v>410</v>
      </c>
      <c r="G1659" s="29">
        <f>+H1659+I1659</f>
        <v>264201.80650000001</v>
      </c>
      <c r="H1659" s="29">
        <f>6866.25179+255772.67267+1663.89214-101.0101</f>
        <v>264201.80650000001</v>
      </c>
      <c r="I1659" s="29"/>
      <c r="J1659" s="29">
        <f>+K1659+L1659</f>
        <v>0</v>
      </c>
      <c r="K1659" s="29"/>
      <c r="L1659" s="29"/>
      <c r="M1659" s="29">
        <f>+N1659+O1659</f>
        <v>0</v>
      </c>
      <c r="N1659" s="39"/>
      <c r="O1659" s="39"/>
    </row>
    <row r="1660" spans="1:15" ht="62.5" x14ac:dyDescent="0.2">
      <c r="A1660" s="32" t="s">
        <v>999</v>
      </c>
      <c r="B1660" s="10">
        <v>700</v>
      </c>
      <c r="C1660" s="33" t="s">
        <v>92</v>
      </c>
      <c r="D1660" s="33" t="s">
        <v>161</v>
      </c>
      <c r="E1660" s="58" t="s">
        <v>1000</v>
      </c>
      <c r="F1660" s="125"/>
      <c r="G1660" s="18">
        <f>+G1663+G1661</f>
        <v>10000</v>
      </c>
      <c r="H1660" s="18">
        <f t="shared" ref="H1660:O1660" si="1037">+H1663+H1661</f>
        <v>0</v>
      </c>
      <c r="I1660" s="18">
        <f t="shared" si="1037"/>
        <v>10000</v>
      </c>
      <c r="J1660" s="18">
        <f t="shared" si="1037"/>
        <v>0</v>
      </c>
      <c r="K1660" s="18">
        <f t="shared" si="1037"/>
        <v>0</v>
      </c>
      <c r="L1660" s="18">
        <f t="shared" si="1037"/>
        <v>0</v>
      </c>
      <c r="M1660" s="18">
        <f t="shared" si="1037"/>
        <v>0</v>
      </c>
      <c r="N1660" s="25">
        <f t="shared" si="1037"/>
        <v>0</v>
      </c>
      <c r="O1660" s="25">
        <f t="shared" si="1037"/>
        <v>0</v>
      </c>
    </row>
    <row r="1661" spans="1:15" ht="13.6" hidden="1" x14ac:dyDescent="0.25">
      <c r="A1661" s="40" t="s">
        <v>869</v>
      </c>
      <c r="B1661" s="27">
        <v>700</v>
      </c>
      <c r="C1661" s="37" t="s">
        <v>92</v>
      </c>
      <c r="D1661" s="37" t="s">
        <v>161</v>
      </c>
      <c r="E1661" s="57" t="s">
        <v>1000</v>
      </c>
      <c r="F1661" s="126">
        <v>200</v>
      </c>
      <c r="G1661" s="29">
        <f t="shared" si="1036"/>
        <v>0</v>
      </c>
      <c r="H1661" s="29">
        <f t="shared" si="1036"/>
        <v>0</v>
      </c>
      <c r="I1661" s="29">
        <f t="shared" si="1036"/>
        <v>0</v>
      </c>
      <c r="J1661" s="29">
        <f t="shared" si="1036"/>
        <v>0</v>
      </c>
      <c r="K1661" s="29">
        <f t="shared" si="1036"/>
        <v>0</v>
      </c>
      <c r="L1661" s="29">
        <f t="shared" si="1036"/>
        <v>0</v>
      </c>
      <c r="M1661" s="29">
        <f t="shared" si="1036"/>
        <v>0</v>
      </c>
      <c r="N1661" s="39">
        <f t="shared" si="1036"/>
        <v>0</v>
      </c>
      <c r="O1661" s="39">
        <f t="shared" si="1036"/>
        <v>0</v>
      </c>
    </row>
    <row r="1662" spans="1:15" ht="13.6" hidden="1" x14ac:dyDescent="0.25">
      <c r="A1662" s="40" t="s">
        <v>40</v>
      </c>
      <c r="B1662" s="27">
        <v>700</v>
      </c>
      <c r="C1662" s="37" t="s">
        <v>92</v>
      </c>
      <c r="D1662" s="37" t="s">
        <v>161</v>
      </c>
      <c r="E1662" s="57" t="s">
        <v>1000</v>
      </c>
      <c r="F1662" s="126">
        <v>240</v>
      </c>
      <c r="G1662" s="29">
        <f>+H1662+I1662</f>
        <v>0</v>
      </c>
      <c r="H1662" s="29"/>
      <c r="I1662" s="29"/>
      <c r="J1662" s="29">
        <f>+K1662+L1662</f>
        <v>0</v>
      </c>
      <c r="K1662" s="29"/>
      <c r="L1662" s="29"/>
      <c r="M1662" s="29">
        <f>+N1662+O1662</f>
        <v>0</v>
      </c>
      <c r="N1662" s="39"/>
      <c r="O1662" s="39"/>
    </row>
    <row r="1663" spans="1:15" ht="13.6" x14ac:dyDescent="0.25">
      <c r="A1663" s="41" t="s">
        <v>61</v>
      </c>
      <c r="B1663" s="27">
        <v>700</v>
      </c>
      <c r="C1663" s="37" t="s">
        <v>92</v>
      </c>
      <c r="D1663" s="37" t="s">
        <v>161</v>
      </c>
      <c r="E1663" s="57" t="s">
        <v>1000</v>
      </c>
      <c r="F1663" s="126">
        <v>500</v>
      </c>
      <c r="G1663" s="29">
        <f t="shared" si="1036"/>
        <v>10000</v>
      </c>
      <c r="H1663" s="29">
        <f t="shared" si="1036"/>
        <v>0</v>
      </c>
      <c r="I1663" s="29">
        <f t="shared" si="1036"/>
        <v>10000</v>
      </c>
      <c r="J1663" s="29">
        <f t="shared" si="1036"/>
        <v>0</v>
      </c>
      <c r="K1663" s="29">
        <f t="shared" si="1036"/>
        <v>0</v>
      </c>
      <c r="L1663" s="29">
        <f t="shared" si="1036"/>
        <v>0</v>
      </c>
      <c r="M1663" s="29">
        <f t="shared" si="1036"/>
        <v>0</v>
      </c>
      <c r="N1663" s="39">
        <f t="shared" si="1036"/>
        <v>0</v>
      </c>
      <c r="O1663" s="39">
        <f t="shared" si="1036"/>
        <v>0</v>
      </c>
    </row>
    <row r="1664" spans="1:15" ht="13.6" x14ac:dyDescent="0.25">
      <c r="A1664" s="26" t="s">
        <v>239</v>
      </c>
      <c r="B1664" s="27">
        <v>700</v>
      </c>
      <c r="C1664" s="37" t="s">
        <v>92</v>
      </c>
      <c r="D1664" s="37" t="s">
        <v>161</v>
      </c>
      <c r="E1664" s="57" t="s">
        <v>1000</v>
      </c>
      <c r="F1664" s="126">
        <v>520</v>
      </c>
      <c r="G1664" s="29">
        <f>+H1664+I1664</f>
        <v>10000</v>
      </c>
      <c r="H1664" s="29"/>
      <c r="I1664" s="29">
        <v>10000</v>
      </c>
      <c r="J1664" s="29">
        <f>+K1664+L1664</f>
        <v>0</v>
      </c>
      <c r="K1664" s="29"/>
      <c r="L1664" s="29"/>
      <c r="M1664" s="29">
        <f>+N1664+O1664</f>
        <v>0</v>
      </c>
      <c r="N1664" s="39"/>
      <c r="O1664" s="39"/>
    </row>
    <row r="1665" spans="1:15" ht="78.150000000000006" hidden="1" x14ac:dyDescent="0.2">
      <c r="A1665" s="32" t="s">
        <v>1001</v>
      </c>
      <c r="B1665" s="10">
        <v>700</v>
      </c>
      <c r="C1665" s="33" t="s">
        <v>92</v>
      </c>
      <c r="D1665" s="33" t="s">
        <v>161</v>
      </c>
      <c r="E1665" s="58" t="s">
        <v>1002</v>
      </c>
      <c r="F1665" s="125"/>
      <c r="G1665" s="18">
        <f>+G1668+G1666</f>
        <v>0</v>
      </c>
      <c r="H1665" s="18">
        <f t="shared" ref="H1665:O1665" si="1038">+H1668+H1666</f>
        <v>0</v>
      </c>
      <c r="I1665" s="18">
        <f t="shared" si="1038"/>
        <v>0</v>
      </c>
      <c r="J1665" s="18">
        <f t="shared" si="1038"/>
        <v>0</v>
      </c>
      <c r="K1665" s="18">
        <f t="shared" si="1038"/>
        <v>0</v>
      </c>
      <c r="L1665" s="18">
        <f t="shared" si="1038"/>
        <v>0</v>
      </c>
      <c r="M1665" s="18">
        <f t="shared" si="1038"/>
        <v>0</v>
      </c>
      <c r="N1665" s="25">
        <f t="shared" si="1038"/>
        <v>0</v>
      </c>
      <c r="O1665" s="25">
        <f t="shared" si="1038"/>
        <v>0</v>
      </c>
    </row>
    <row r="1666" spans="1:15" ht="13.6" hidden="1" x14ac:dyDescent="0.25">
      <c r="A1666" s="40" t="s">
        <v>869</v>
      </c>
      <c r="B1666" s="27">
        <v>700</v>
      </c>
      <c r="C1666" s="37" t="s">
        <v>92</v>
      </c>
      <c r="D1666" s="37" t="s">
        <v>161</v>
      </c>
      <c r="E1666" s="57" t="s">
        <v>1002</v>
      </c>
      <c r="F1666" s="126">
        <v>200</v>
      </c>
      <c r="G1666" s="29">
        <f t="shared" si="1036"/>
        <v>0</v>
      </c>
      <c r="H1666" s="29">
        <f t="shared" si="1036"/>
        <v>0</v>
      </c>
      <c r="I1666" s="29">
        <f t="shared" si="1036"/>
        <v>0</v>
      </c>
      <c r="J1666" s="29">
        <f t="shared" si="1036"/>
        <v>0</v>
      </c>
      <c r="K1666" s="29">
        <f t="shared" si="1036"/>
        <v>0</v>
      </c>
      <c r="L1666" s="29">
        <f t="shared" si="1036"/>
        <v>0</v>
      </c>
      <c r="M1666" s="29">
        <f t="shared" si="1036"/>
        <v>0</v>
      </c>
      <c r="N1666" s="39">
        <f t="shared" si="1036"/>
        <v>0</v>
      </c>
      <c r="O1666" s="39">
        <f t="shared" si="1036"/>
        <v>0</v>
      </c>
    </row>
    <row r="1667" spans="1:15" ht="13.6" hidden="1" x14ac:dyDescent="0.25">
      <c r="A1667" s="40" t="s">
        <v>40</v>
      </c>
      <c r="B1667" s="27">
        <v>700</v>
      </c>
      <c r="C1667" s="37" t="s">
        <v>92</v>
      </c>
      <c r="D1667" s="37" t="s">
        <v>161</v>
      </c>
      <c r="E1667" s="57" t="s">
        <v>1002</v>
      </c>
      <c r="F1667" s="126">
        <v>240</v>
      </c>
      <c r="G1667" s="29">
        <f>+H1667+I1667</f>
        <v>0</v>
      </c>
      <c r="H1667" s="29"/>
      <c r="I1667" s="29"/>
      <c r="J1667" s="29">
        <f>+K1667+L1667</f>
        <v>0</v>
      </c>
      <c r="K1667" s="29"/>
      <c r="L1667" s="29"/>
      <c r="M1667" s="29">
        <f>+N1667+O1667</f>
        <v>0</v>
      </c>
      <c r="N1667" s="39"/>
      <c r="O1667" s="39"/>
    </row>
    <row r="1668" spans="1:15" ht="13.6" hidden="1" x14ac:dyDescent="0.25">
      <c r="A1668" s="70" t="s">
        <v>272</v>
      </c>
      <c r="B1668" s="27">
        <v>700</v>
      </c>
      <c r="C1668" s="37" t="s">
        <v>92</v>
      </c>
      <c r="D1668" s="37" t="s">
        <v>161</v>
      </c>
      <c r="E1668" s="57" t="s">
        <v>1002</v>
      </c>
      <c r="F1668" s="126">
        <v>400</v>
      </c>
      <c r="G1668" s="29">
        <f t="shared" si="1036"/>
        <v>0</v>
      </c>
      <c r="H1668" s="29">
        <f t="shared" si="1036"/>
        <v>0</v>
      </c>
      <c r="I1668" s="29">
        <f t="shared" si="1036"/>
        <v>0</v>
      </c>
      <c r="J1668" s="29">
        <f t="shared" si="1036"/>
        <v>0</v>
      </c>
      <c r="K1668" s="29">
        <f t="shared" si="1036"/>
        <v>0</v>
      </c>
      <c r="L1668" s="29">
        <f t="shared" si="1036"/>
        <v>0</v>
      </c>
      <c r="M1668" s="29">
        <f t="shared" si="1036"/>
        <v>0</v>
      </c>
      <c r="N1668" s="39">
        <f t="shared" si="1036"/>
        <v>0</v>
      </c>
      <c r="O1668" s="39">
        <f t="shared" si="1036"/>
        <v>0</v>
      </c>
    </row>
    <row r="1669" spans="1:15" ht="13.6" hidden="1" x14ac:dyDescent="0.25">
      <c r="A1669" s="71" t="s">
        <v>274</v>
      </c>
      <c r="B1669" s="27">
        <v>700</v>
      </c>
      <c r="C1669" s="37" t="s">
        <v>92</v>
      </c>
      <c r="D1669" s="37" t="s">
        <v>161</v>
      </c>
      <c r="E1669" s="57" t="s">
        <v>1002</v>
      </c>
      <c r="F1669" s="126">
        <v>410</v>
      </c>
      <c r="G1669" s="29">
        <f>+H1669+I1669</f>
        <v>0</v>
      </c>
      <c r="H1669" s="29"/>
      <c r="I1669" s="29"/>
      <c r="J1669" s="29">
        <f>+K1669+L1669</f>
        <v>0</v>
      </c>
      <c r="K1669" s="29"/>
      <c r="L1669" s="29"/>
      <c r="M1669" s="29">
        <f>+N1669+O1669</f>
        <v>0</v>
      </c>
      <c r="N1669" s="39"/>
      <c r="O1669" s="39"/>
    </row>
    <row r="1670" spans="1:15" hidden="1" x14ac:dyDescent="0.2">
      <c r="A1670" s="14" t="s">
        <v>1003</v>
      </c>
      <c r="B1670" s="10">
        <v>700</v>
      </c>
      <c r="C1670" s="33" t="s">
        <v>92</v>
      </c>
      <c r="D1670" s="33" t="s">
        <v>161</v>
      </c>
      <c r="E1670" s="9" t="s">
        <v>1004</v>
      </c>
      <c r="F1670" s="125"/>
      <c r="G1670" s="18">
        <f>+G1671+G1674</f>
        <v>0</v>
      </c>
      <c r="H1670" s="18">
        <f t="shared" ref="H1670:O1670" si="1039">+H1671+H1674</f>
        <v>0</v>
      </c>
      <c r="I1670" s="18">
        <f t="shared" si="1039"/>
        <v>0</v>
      </c>
      <c r="J1670" s="18">
        <f t="shared" si="1039"/>
        <v>0</v>
      </c>
      <c r="K1670" s="18">
        <f t="shared" si="1039"/>
        <v>0</v>
      </c>
      <c r="L1670" s="18">
        <f t="shared" si="1039"/>
        <v>0</v>
      </c>
      <c r="M1670" s="18">
        <f t="shared" si="1039"/>
        <v>0</v>
      </c>
      <c r="N1670" s="25">
        <f t="shared" si="1039"/>
        <v>0</v>
      </c>
      <c r="O1670" s="25">
        <f t="shared" si="1039"/>
        <v>0</v>
      </c>
    </row>
    <row r="1671" spans="1:15" ht="29.25" hidden="1" customHeight="1" x14ac:dyDescent="0.2">
      <c r="A1671" s="14" t="s">
        <v>1005</v>
      </c>
      <c r="B1671" s="10">
        <v>700</v>
      </c>
      <c r="C1671" s="33" t="s">
        <v>92</v>
      </c>
      <c r="D1671" s="33" t="s">
        <v>161</v>
      </c>
      <c r="E1671" s="9" t="s">
        <v>1006</v>
      </c>
      <c r="F1671" s="125"/>
      <c r="G1671" s="18">
        <f t="shared" ref="G1671:O1675" si="1040">+G1672</f>
        <v>0</v>
      </c>
      <c r="H1671" s="18">
        <f t="shared" si="1040"/>
        <v>0</v>
      </c>
      <c r="I1671" s="18">
        <f t="shared" si="1040"/>
        <v>0</v>
      </c>
      <c r="J1671" s="18">
        <f t="shared" si="1040"/>
        <v>0</v>
      </c>
      <c r="K1671" s="18">
        <f t="shared" si="1040"/>
        <v>0</v>
      </c>
      <c r="L1671" s="18">
        <f t="shared" si="1040"/>
        <v>0</v>
      </c>
      <c r="M1671" s="18">
        <f t="shared" si="1040"/>
        <v>0</v>
      </c>
      <c r="N1671" s="25">
        <f t="shared" si="1040"/>
        <v>0</v>
      </c>
      <c r="O1671" s="25">
        <f t="shared" si="1040"/>
        <v>0</v>
      </c>
    </row>
    <row r="1672" spans="1:15" ht="13.6" hidden="1" x14ac:dyDescent="0.25">
      <c r="A1672" s="40" t="s">
        <v>869</v>
      </c>
      <c r="B1672" s="27">
        <v>700</v>
      </c>
      <c r="C1672" s="37" t="s">
        <v>92</v>
      </c>
      <c r="D1672" s="37" t="s">
        <v>161</v>
      </c>
      <c r="E1672" s="11" t="s">
        <v>1006</v>
      </c>
      <c r="F1672" s="126">
        <v>200</v>
      </c>
      <c r="G1672" s="29">
        <f t="shared" si="1040"/>
        <v>0</v>
      </c>
      <c r="H1672" s="29">
        <f t="shared" si="1040"/>
        <v>0</v>
      </c>
      <c r="I1672" s="29">
        <f t="shared" si="1040"/>
        <v>0</v>
      </c>
      <c r="J1672" s="29">
        <f t="shared" si="1040"/>
        <v>0</v>
      </c>
      <c r="K1672" s="29">
        <f t="shared" si="1040"/>
        <v>0</v>
      </c>
      <c r="L1672" s="29">
        <f t="shared" si="1040"/>
        <v>0</v>
      </c>
      <c r="M1672" s="29">
        <f t="shared" si="1040"/>
        <v>0</v>
      </c>
      <c r="N1672" s="39">
        <f t="shared" si="1040"/>
        <v>0</v>
      </c>
      <c r="O1672" s="39">
        <f t="shared" si="1040"/>
        <v>0</v>
      </c>
    </row>
    <row r="1673" spans="1:15" ht="13.6" hidden="1" x14ac:dyDescent="0.25">
      <c r="A1673" s="40" t="s">
        <v>40</v>
      </c>
      <c r="B1673" s="27">
        <v>700</v>
      </c>
      <c r="C1673" s="37" t="s">
        <v>92</v>
      </c>
      <c r="D1673" s="37" t="s">
        <v>161</v>
      </c>
      <c r="E1673" s="11" t="s">
        <v>1006</v>
      </c>
      <c r="F1673" s="126">
        <v>240</v>
      </c>
      <c r="G1673" s="29">
        <f>+H1673+I1673</f>
        <v>0</v>
      </c>
      <c r="H1673" s="29"/>
      <c r="I1673" s="29"/>
      <c r="J1673" s="29">
        <f>+K1673+L1673</f>
        <v>0</v>
      </c>
      <c r="K1673" s="29"/>
      <c r="L1673" s="29"/>
      <c r="M1673" s="29">
        <f>+N1673+O1673</f>
        <v>0</v>
      </c>
      <c r="N1673" s="39"/>
      <c r="O1673" s="39"/>
    </row>
    <row r="1674" spans="1:15" ht="42.45" hidden="1" customHeight="1" x14ac:dyDescent="0.2">
      <c r="A1674" s="14" t="s">
        <v>1007</v>
      </c>
      <c r="B1674" s="10">
        <v>700</v>
      </c>
      <c r="C1674" s="33" t="s">
        <v>92</v>
      </c>
      <c r="D1674" s="33" t="s">
        <v>161</v>
      </c>
      <c r="E1674" s="9" t="s">
        <v>1008</v>
      </c>
      <c r="F1674" s="125"/>
      <c r="G1674" s="18">
        <f t="shared" si="1040"/>
        <v>0</v>
      </c>
      <c r="H1674" s="18">
        <f t="shared" si="1040"/>
        <v>0</v>
      </c>
      <c r="I1674" s="18">
        <f t="shared" si="1040"/>
        <v>0</v>
      </c>
      <c r="J1674" s="18">
        <f t="shared" si="1040"/>
        <v>0</v>
      </c>
      <c r="K1674" s="18">
        <f t="shared" si="1040"/>
        <v>0</v>
      </c>
      <c r="L1674" s="18">
        <f t="shared" si="1040"/>
        <v>0</v>
      </c>
      <c r="M1674" s="18">
        <f t="shared" si="1040"/>
        <v>0</v>
      </c>
      <c r="N1674" s="25">
        <f t="shared" si="1040"/>
        <v>0</v>
      </c>
      <c r="O1674" s="25">
        <f t="shared" si="1040"/>
        <v>0</v>
      </c>
    </row>
    <row r="1675" spans="1:15" ht="13.6" hidden="1" x14ac:dyDescent="0.25">
      <c r="A1675" s="40" t="s">
        <v>869</v>
      </c>
      <c r="B1675" s="27">
        <v>700</v>
      </c>
      <c r="C1675" s="37" t="s">
        <v>92</v>
      </c>
      <c r="D1675" s="37" t="s">
        <v>161</v>
      </c>
      <c r="E1675" s="11" t="s">
        <v>1008</v>
      </c>
      <c r="F1675" s="126">
        <v>200</v>
      </c>
      <c r="G1675" s="29">
        <f t="shared" si="1040"/>
        <v>0</v>
      </c>
      <c r="H1675" s="29">
        <f t="shared" si="1040"/>
        <v>0</v>
      </c>
      <c r="I1675" s="29">
        <f t="shared" si="1040"/>
        <v>0</v>
      </c>
      <c r="J1675" s="29">
        <f t="shared" si="1040"/>
        <v>0</v>
      </c>
      <c r="K1675" s="29">
        <f t="shared" si="1040"/>
        <v>0</v>
      </c>
      <c r="L1675" s="29">
        <f t="shared" si="1040"/>
        <v>0</v>
      </c>
      <c r="M1675" s="29">
        <f t="shared" si="1040"/>
        <v>0</v>
      </c>
      <c r="N1675" s="39">
        <f t="shared" si="1040"/>
        <v>0</v>
      </c>
      <c r="O1675" s="39">
        <f t="shared" si="1040"/>
        <v>0</v>
      </c>
    </row>
    <row r="1676" spans="1:15" ht="13.6" hidden="1" x14ac:dyDescent="0.25">
      <c r="A1676" s="40" t="s">
        <v>40</v>
      </c>
      <c r="B1676" s="27">
        <v>700</v>
      </c>
      <c r="C1676" s="37" t="s">
        <v>92</v>
      </c>
      <c r="D1676" s="37" t="s">
        <v>161</v>
      </c>
      <c r="E1676" s="11" t="s">
        <v>1008</v>
      </c>
      <c r="F1676" s="126">
        <v>240</v>
      </c>
      <c r="G1676" s="29">
        <f>+H1676+I1676</f>
        <v>0</v>
      </c>
      <c r="H1676" s="29"/>
      <c r="I1676" s="29">
        <v>0</v>
      </c>
      <c r="J1676" s="29">
        <f>+K1676+L1676</f>
        <v>0</v>
      </c>
      <c r="K1676" s="29"/>
      <c r="L1676" s="29"/>
      <c r="M1676" s="29">
        <f>+N1676+O1676</f>
        <v>0</v>
      </c>
      <c r="N1676" s="39"/>
      <c r="O1676" s="39"/>
    </row>
    <row r="1677" spans="1:15" x14ac:dyDescent="0.2">
      <c r="A1677" s="14" t="s">
        <v>1009</v>
      </c>
      <c r="B1677" s="10">
        <v>700</v>
      </c>
      <c r="C1677" s="33" t="s">
        <v>92</v>
      </c>
      <c r="D1677" s="33" t="s">
        <v>75</v>
      </c>
      <c r="E1677" s="58"/>
      <c r="F1677" s="59"/>
      <c r="G1677" s="18">
        <f t="shared" ref="G1677:O1677" si="1041">+G1678+G1691</f>
        <v>5000</v>
      </c>
      <c r="H1677" s="18">
        <f t="shared" si="1041"/>
        <v>5000</v>
      </c>
      <c r="I1677" s="18">
        <f t="shared" si="1041"/>
        <v>0</v>
      </c>
      <c r="J1677" s="18">
        <f t="shared" si="1041"/>
        <v>5000</v>
      </c>
      <c r="K1677" s="18">
        <f>+K1678+K1691</f>
        <v>5000</v>
      </c>
      <c r="L1677" s="18">
        <f t="shared" si="1041"/>
        <v>0</v>
      </c>
      <c r="M1677" s="18">
        <f t="shared" si="1041"/>
        <v>5000</v>
      </c>
      <c r="N1677" s="25">
        <f t="shared" si="1041"/>
        <v>5000</v>
      </c>
      <c r="O1677" s="25">
        <f t="shared" si="1041"/>
        <v>0</v>
      </c>
    </row>
    <row r="1678" spans="1:15" ht="25.85" x14ac:dyDescent="0.2">
      <c r="A1678" s="14" t="s">
        <v>1010</v>
      </c>
      <c r="B1678" s="10">
        <v>700</v>
      </c>
      <c r="C1678" s="33" t="s">
        <v>92</v>
      </c>
      <c r="D1678" s="33" t="s">
        <v>75</v>
      </c>
      <c r="E1678" s="9" t="s">
        <v>1011</v>
      </c>
      <c r="F1678" s="59"/>
      <c r="G1678" s="18">
        <f t="shared" ref="G1678:O1678" si="1042">+G1679+G1683+G1687</f>
        <v>5000</v>
      </c>
      <c r="H1678" s="18">
        <f t="shared" si="1042"/>
        <v>5000</v>
      </c>
      <c r="I1678" s="18">
        <f t="shared" si="1042"/>
        <v>0</v>
      </c>
      <c r="J1678" s="18">
        <f t="shared" si="1042"/>
        <v>5000</v>
      </c>
      <c r="K1678" s="18">
        <f>+K1679+K1683+K1687</f>
        <v>5000</v>
      </c>
      <c r="L1678" s="18">
        <f t="shared" si="1042"/>
        <v>0</v>
      </c>
      <c r="M1678" s="18">
        <f t="shared" si="1042"/>
        <v>5000</v>
      </c>
      <c r="N1678" s="25">
        <f t="shared" si="1042"/>
        <v>5000</v>
      </c>
      <c r="O1678" s="25">
        <f t="shared" si="1042"/>
        <v>0</v>
      </c>
    </row>
    <row r="1679" spans="1:15" ht="38.75" x14ac:dyDescent="0.2">
      <c r="A1679" s="14" t="s">
        <v>1012</v>
      </c>
      <c r="B1679" s="10">
        <v>700</v>
      </c>
      <c r="C1679" s="33" t="s">
        <v>92</v>
      </c>
      <c r="D1679" s="33" t="s">
        <v>75</v>
      </c>
      <c r="E1679" s="9" t="s">
        <v>1013</v>
      </c>
      <c r="F1679" s="59"/>
      <c r="G1679" s="18">
        <f t="shared" ref="G1679:O1681" si="1043">+G1680</f>
        <v>750</v>
      </c>
      <c r="H1679" s="18">
        <f t="shared" si="1043"/>
        <v>750</v>
      </c>
      <c r="I1679" s="18">
        <f t="shared" si="1043"/>
        <v>0</v>
      </c>
      <c r="J1679" s="18">
        <f t="shared" si="1043"/>
        <v>750</v>
      </c>
      <c r="K1679" s="18">
        <f t="shared" si="1043"/>
        <v>750</v>
      </c>
      <c r="L1679" s="18">
        <f t="shared" si="1043"/>
        <v>0</v>
      </c>
      <c r="M1679" s="18">
        <f t="shared" si="1043"/>
        <v>750</v>
      </c>
      <c r="N1679" s="25">
        <f t="shared" si="1043"/>
        <v>750</v>
      </c>
      <c r="O1679" s="25">
        <f t="shared" si="1043"/>
        <v>0</v>
      </c>
    </row>
    <row r="1680" spans="1:15" ht="38.75" x14ac:dyDescent="0.2">
      <c r="A1680" s="14" t="s">
        <v>1014</v>
      </c>
      <c r="B1680" s="10">
        <v>700</v>
      </c>
      <c r="C1680" s="33" t="s">
        <v>92</v>
      </c>
      <c r="D1680" s="33" t="s">
        <v>75</v>
      </c>
      <c r="E1680" s="9" t="s">
        <v>1015</v>
      </c>
      <c r="F1680" s="36"/>
      <c r="G1680" s="18">
        <f t="shared" si="1043"/>
        <v>750</v>
      </c>
      <c r="H1680" s="18">
        <f t="shared" si="1043"/>
        <v>750</v>
      </c>
      <c r="I1680" s="18">
        <f t="shared" si="1043"/>
        <v>0</v>
      </c>
      <c r="J1680" s="18">
        <f t="shared" si="1043"/>
        <v>750</v>
      </c>
      <c r="K1680" s="18">
        <f t="shared" si="1043"/>
        <v>750</v>
      </c>
      <c r="L1680" s="18">
        <f t="shared" si="1043"/>
        <v>0</v>
      </c>
      <c r="M1680" s="18">
        <f t="shared" si="1043"/>
        <v>750</v>
      </c>
      <c r="N1680" s="25">
        <f t="shared" si="1043"/>
        <v>750</v>
      </c>
      <c r="O1680" s="25">
        <f t="shared" si="1043"/>
        <v>0</v>
      </c>
    </row>
    <row r="1681" spans="1:15" ht="27.2" x14ac:dyDescent="0.25">
      <c r="A1681" s="26" t="s">
        <v>553</v>
      </c>
      <c r="B1681" s="27">
        <v>700</v>
      </c>
      <c r="C1681" s="37" t="s">
        <v>92</v>
      </c>
      <c r="D1681" s="37" t="s">
        <v>75</v>
      </c>
      <c r="E1681" s="11" t="s">
        <v>1015</v>
      </c>
      <c r="F1681" s="28">
        <v>600</v>
      </c>
      <c r="G1681" s="29">
        <f t="shared" si="1043"/>
        <v>750</v>
      </c>
      <c r="H1681" s="29">
        <f t="shared" si="1043"/>
        <v>750</v>
      </c>
      <c r="I1681" s="29">
        <f t="shared" si="1043"/>
        <v>0</v>
      </c>
      <c r="J1681" s="29">
        <f t="shared" si="1043"/>
        <v>750</v>
      </c>
      <c r="K1681" s="29">
        <f t="shared" si="1043"/>
        <v>750</v>
      </c>
      <c r="L1681" s="29">
        <f t="shared" si="1043"/>
        <v>0</v>
      </c>
      <c r="M1681" s="29">
        <f t="shared" si="1043"/>
        <v>750</v>
      </c>
      <c r="N1681" s="39">
        <f t="shared" si="1043"/>
        <v>750</v>
      </c>
      <c r="O1681" s="39">
        <f t="shared" si="1043"/>
        <v>0</v>
      </c>
    </row>
    <row r="1682" spans="1:15" ht="13.6" x14ac:dyDescent="0.25">
      <c r="A1682" s="60" t="s">
        <v>554</v>
      </c>
      <c r="B1682" s="27">
        <v>700</v>
      </c>
      <c r="C1682" s="37" t="s">
        <v>92</v>
      </c>
      <c r="D1682" s="37" t="s">
        <v>75</v>
      </c>
      <c r="E1682" s="11" t="s">
        <v>1015</v>
      </c>
      <c r="F1682" s="28">
        <v>610</v>
      </c>
      <c r="G1682" s="29">
        <f>+H1682+I1682</f>
        <v>750</v>
      </c>
      <c r="H1682" s="29">
        <v>750</v>
      </c>
      <c r="I1682" s="29"/>
      <c r="J1682" s="29">
        <f>+K1682+L1682</f>
        <v>750</v>
      </c>
      <c r="K1682" s="29">
        <v>750</v>
      </c>
      <c r="L1682" s="29"/>
      <c r="M1682" s="29">
        <f>+N1682+O1682</f>
        <v>750</v>
      </c>
      <c r="N1682" s="39">
        <v>750</v>
      </c>
      <c r="O1682" s="39"/>
    </row>
    <row r="1683" spans="1:15" ht="38.75" x14ac:dyDescent="0.2">
      <c r="A1683" s="22" t="s">
        <v>1016</v>
      </c>
      <c r="B1683" s="10">
        <v>700</v>
      </c>
      <c r="C1683" s="33" t="s">
        <v>92</v>
      </c>
      <c r="D1683" s="33" t="s">
        <v>75</v>
      </c>
      <c r="E1683" s="9" t="s">
        <v>1017</v>
      </c>
      <c r="F1683" s="125"/>
      <c r="G1683" s="18">
        <f t="shared" ref="G1683:O1685" si="1044">+G1684</f>
        <v>1750</v>
      </c>
      <c r="H1683" s="18">
        <f t="shared" si="1044"/>
        <v>1750</v>
      </c>
      <c r="I1683" s="18">
        <f t="shared" si="1044"/>
        <v>0</v>
      </c>
      <c r="J1683" s="18">
        <f t="shared" si="1044"/>
        <v>1750</v>
      </c>
      <c r="K1683" s="18">
        <f t="shared" si="1044"/>
        <v>1750</v>
      </c>
      <c r="L1683" s="18">
        <f t="shared" si="1044"/>
        <v>0</v>
      </c>
      <c r="M1683" s="18">
        <f t="shared" si="1044"/>
        <v>1750</v>
      </c>
      <c r="N1683" s="25">
        <f t="shared" si="1044"/>
        <v>1750</v>
      </c>
      <c r="O1683" s="25">
        <f t="shared" si="1044"/>
        <v>0</v>
      </c>
    </row>
    <row r="1684" spans="1:15" ht="25.85" x14ac:dyDescent="0.2">
      <c r="A1684" s="22" t="s">
        <v>1018</v>
      </c>
      <c r="B1684" s="10">
        <v>700</v>
      </c>
      <c r="C1684" s="33" t="s">
        <v>92</v>
      </c>
      <c r="D1684" s="33" t="s">
        <v>75</v>
      </c>
      <c r="E1684" s="9" t="s">
        <v>1019</v>
      </c>
      <c r="F1684" s="125"/>
      <c r="G1684" s="18">
        <f t="shared" si="1044"/>
        <v>1750</v>
      </c>
      <c r="H1684" s="18">
        <f t="shared" si="1044"/>
        <v>1750</v>
      </c>
      <c r="I1684" s="18">
        <f t="shared" si="1044"/>
        <v>0</v>
      </c>
      <c r="J1684" s="18">
        <f t="shared" si="1044"/>
        <v>1750</v>
      </c>
      <c r="K1684" s="18">
        <f t="shared" si="1044"/>
        <v>1750</v>
      </c>
      <c r="L1684" s="18">
        <f t="shared" si="1044"/>
        <v>0</v>
      </c>
      <c r="M1684" s="18">
        <f t="shared" si="1044"/>
        <v>1750</v>
      </c>
      <c r="N1684" s="25">
        <f t="shared" si="1044"/>
        <v>1750</v>
      </c>
      <c r="O1684" s="25">
        <f t="shared" si="1044"/>
        <v>0</v>
      </c>
    </row>
    <row r="1685" spans="1:15" ht="27.2" x14ac:dyDescent="0.25">
      <c r="A1685" s="26" t="s">
        <v>553</v>
      </c>
      <c r="B1685" s="27">
        <v>700</v>
      </c>
      <c r="C1685" s="37" t="s">
        <v>92</v>
      </c>
      <c r="D1685" s="37" t="s">
        <v>75</v>
      </c>
      <c r="E1685" s="11" t="s">
        <v>1019</v>
      </c>
      <c r="F1685" s="126">
        <v>600</v>
      </c>
      <c r="G1685" s="29">
        <f t="shared" si="1044"/>
        <v>1750</v>
      </c>
      <c r="H1685" s="29">
        <f t="shared" si="1044"/>
        <v>1750</v>
      </c>
      <c r="I1685" s="29">
        <f t="shared" si="1044"/>
        <v>0</v>
      </c>
      <c r="J1685" s="29">
        <f t="shared" si="1044"/>
        <v>1750</v>
      </c>
      <c r="K1685" s="29">
        <f t="shared" si="1044"/>
        <v>1750</v>
      </c>
      <c r="L1685" s="29">
        <f t="shared" si="1044"/>
        <v>0</v>
      </c>
      <c r="M1685" s="29">
        <f t="shared" si="1044"/>
        <v>1750</v>
      </c>
      <c r="N1685" s="39">
        <f t="shared" si="1044"/>
        <v>1750</v>
      </c>
      <c r="O1685" s="39">
        <f t="shared" si="1044"/>
        <v>0</v>
      </c>
    </row>
    <row r="1686" spans="1:15" ht="13.6" x14ac:dyDescent="0.25">
      <c r="A1686" s="60" t="s">
        <v>554</v>
      </c>
      <c r="B1686" s="27">
        <v>700</v>
      </c>
      <c r="C1686" s="37" t="s">
        <v>92</v>
      </c>
      <c r="D1686" s="37" t="s">
        <v>75</v>
      </c>
      <c r="E1686" s="11" t="s">
        <v>1019</v>
      </c>
      <c r="F1686" s="126">
        <v>610</v>
      </c>
      <c r="G1686" s="29">
        <f>+H1686+I1686</f>
        <v>1750</v>
      </c>
      <c r="H1686" s="29">
        <v>1750</v>
      </c>
      <c r="I1686" s="29"/>
      <c r="J1686" s="29">
        <f>+K1686+L1686</f>
        <v>1750</v>
      </c>
      <c r="K1686" s="29">
        <v>1750</v>
      </c>
      <c r="L1686" s="29"/>
      <c r="M1686" s="29">
        <f>+N1686+O1686</f>
        <v>1750</v>
      </c>
      <c r="N1686" s="39">
        <v>1750</v>
      </c>
      <c r="O1686" s="39"/>
    </row>
    <row r="1687" spans="1:15" ht="38.75" x14ac:dyDescent="0.2">
      <c r="A1687" s="22" t="s">
        <v>1020</v>
      </c>
      <c r="B1687" s="10">
        <v>700</v>
      </c>
      <c r="C1687" s="33" t="s">
        <v>92</v>
      </c>
      <c r="D1687" s="33" t="s">
        <v>75</v>
      </c>
      <c r="E1687" s="9" t="s">
        <v>1021</v>
      </c>
      <c r="F1687" s="125"/>
      <c r="G1687" s="18">
        <f t="shared" ref="G1687:O1689" si="1045">+G1688</f>
        <v>2500</v>
      </c>
      <c r="H1687" s="18">
        <f t="shared" si="1045"/>
        <v>2500</v>
      </c>
      <c r="I1687" s="18">
        <f t="shared" si="1045"/>
        <v>0</v>
      </c>
      <c r="J1687" s="18">
        <f t="shared" si="1045"/>
        <v>2500</v>
      </c>
      <c r="K1687" s="18">
        <f t="shared" si="1045"/>
        <v>2500</v>
      </c>
      <c r="L1687" s="18">
        <f t="shared" si="1045"/>
        <v>0</v>
      </c>
      <c r="M1687" s="18">
        <f t="shared" si="1045"/>
        <v>2500</v>
      </c>
      <c r="N1687" s="25">
        <f t="shared" si="1045"/>
        <v>2500</v>
      </c>
      <c r="O1687" s="25">
        <f t="shared" si="1045"/>
        <v>0</v>
      </c>
    </row>
    <row r="1688" spans="1:15" ht="38.75" x14ac:dyDescent="0.2">
      <c r="A1688" s="22" t="s">
        <v>1022</v>
      </c>
      <c r="B1688" s="10">
        <v>700</v>
      </c>
      <c r="C1688" s="33" t="s">
        <v>92</v>
      </c>
      <c r="D1688" s="33" t="s">
        <v>75</v>
      </c>
      <c r="E1688" s="9" t="s">
        <v>1023</v>
      </c>
      <c r="F1688" s="125"/>
      <c r="G1688" s="18">
        <f t="shared" si="1045"/>
        <v>2500</v>
      </c>
      <c r="H1688" s="18">
        <f t="shared" si="1045"/>
        <v>2500</v>
      </c>
      <c r="I1688" s="18">
        <f t="shared" si="1045"/>
        <v>0</v>
      </c>
      <c r="J1688" s="18">
        <f t="shared" si="1045"/>
        <v>2500</v>
      </c>
      <c r="K1688" s="18">
        <f t="shared" si="1045"/>
        <v>2500</v>
      </c>
      <c r="L1688" s="18">
        <f t="shared" si="1045"/>
        <v>0</v>
      </c>
      <c r="M1688" s="18">
        <f t="shared" si="1045"/>
        <v>2500</v>
      </c>
      <c r="N1688" s="25">
        <f t="shared" si="1045"/>
        <v>2500</v>
      </c>
      <c r="O1688" s="25">
        <f t="shared" si="1045"/>
        <v>0</v>
      </c>
    </row>
    <row r="1689" spans="1:15" ht="27.2" x14ac:dyDescent="0.25">
      <c r="A1689" s="26" t="s">
        <v>553</v>
      </c>
      <c r="B1689" s="27">
        <v>700</v>
      </c>
      <c r="C1689" s="37" t="s">
        <v>92</v>
      </c>
      <c r="D1689" s="37" t="s">
        <v>75</v>
      </c>
      <c r="E1689" s="11" t="s">
        <v>1023</v>
      </c>
      <c r="F1689" s="126">
        <v>600</v>
      </c>
      <c r="G1689" s="29">
        <f t="shared" si="1045"/>
        <v>2500</v>
      </c>
      <c r="H1689" s="29">
        <f t="shared" si="1045"/>
        <v>2500</v>
      </c>
      <c r="I1689" s="29">
        <f t="shared" si="1045"/>
        <v>0</v>
      </c>
      <c r="J1689" s="29">
        <f t="shared" si="1045"/>
        <v>2500</v>
      </c>
      <c r="K1689" s="29">
        <f t="shared" si="1045"/>
        <v>2500</v>
      </c>
      <c r="L1689" s="29">
        <f t="shared" si="1045"/>
        <v>0</v>
      </c>
      <c r="M1689" s="29">
        <f t="shared" si="1045"/>
        <v>2500</v>
      </c>
      <c r="N1689" s="39">
        <f t="shared" si="1045"/>
        <v>2500</v>
      </c>
      <c r="O1689" s="39">
        <f t="shared" si="1045"/>
        <v>0</v>
      </c>
    </row>
    <row r="1690" spans="1:15" ht="13.6" x14ac:dyDescent="0.25">
      <c r="A1690" s="60" t="s">
        <v>554</v>
      </c>
      <c r="B1690" s="27">
        <v>700</v>
      </c>
      <c r="C1690" s="37" t="s">
        <v>92</v>
      </c>
      <c r="D1690" s="37" t="s">
        <v>75</v>
      </c>
      <c r="E1690" s="11" t="s">
        <v>1023</v>
      </c>
      <c r="F1690" s="126">
        <v>610</v>
      </c>
      <c r="G1690" s="29">
        <f>+H1690+I1690</f>
        <v>2500</v>
      </c>
      <c r="H1690" s="29">
        <v>2500</v>
      </c>
      <c r="I1690" s="29"/>
      <c r="J1690" s="29">
        <f>+K1690+L1690</f>
        <v>2500</v>
      </c>
      <c r="K1690" s="29">
        <v>2500</v>
      </c>
      <c r="L1690" s="29"/>
      <c r="M1690" s="29">
        <f>+N1690+O1690</f>
        <v>2500</v>
      </c>
      <c r="N1690" s="39">
        <v>2500</v>
      </c>
      <c r="O1690" s="39"/>
    </row>
    <row r="1691" spans="1:15" hidden="1" x14ac:dyDescent="0.2">
      <c r="A1691" s="22" t="s">
        <v>24</v>
      </c>
      <c r="B1691" s="10">
        <v>700</v>
      </c>
      <c r="C1691" s="33" t="s">
        <v>92</v>
      </c>
      <c r="D1691" s="33" t="s">
        <v>75</v>
      </c>
      <c r="E1691" s="9" t="s">
        <v>25</v>
      </c>
      <c r="F1691" s="125"/>
      <c r="G1691" s="18">
        <f t="shared" ref="G1691:I1691" si="1046">+G1695+G1706+G1692+G1699</f>
        <v>0</v>
      </c>
      <c r="H1691" s="18">
        <f t="shared" si="1046"/>
        <v>0</v>
      </c>
      <c r="I1691" s="18">
        <f t="shared" si="1046"/>
        <v>0</v>
      </c>
      <c r="J1691" s="18">
        <f t="shared" ref="J1691:O1691" si="1047">+J1695+J1706+J1692+J1699</f>
        <v>0</v>
      </c>
      <c r="K1691" s="18">
        <f t="shared" si="1047"/>
        <v>0</v>
      </c>
      <c r="L1691" s="18">
        <f t="shared" si="1047"/>
        <v>0</v>
      </c>
      <c r="M1691" s="18">
        <f t="shared" si="1047"/>
        <v>0</v>
      </c>
      <c r="N1691" s="25">
        <f t="shared" si="1047"/>
        <v>0</v>
      </c>
      <c r="O1691" s="25">
        <f t="shared" si="1047"/>
        <v>0</v>
      </c>
    </row>
    <row r="1692" spans="1:15" hidden="1" x14ac:dyDescent="0.2">
      <c r="A1692" s="69" t="s">
        <v>367</v>
      </c>
      <c r="B1692" s="10">
        <v>700</v>
      </c>
      <c r="C1692" s="33" t="s">
        <v>92</v>
      </c>
      <c r="D1692" s="33" t="s">
        <v>75</v>
      </c>
      <c r="E1692" s="9" t="s">
        <v>368</v>
      </c>
      <c r="F1692" s="125"/>
      <c r="G1692" s="18">
        <f t="shared" ref="G1692:O1693" si="1048">+G1693</f>
        <v>0</v>
      </c>
      <c r="H1692" s="18">
        <f t="shared" si="1048"/>
        <v>0</v>
      </c>
      <c r="I1692" s="18">
        <f t="shared" si="1048"/>
        <v>0</v>
      </c>
      <c r="J1692" s="18">
        <f t="shared" si="1048"/>
        <v>0</v>
      </c>
      <c r="K1692" s="18">
        <f t="shared" si="1048"/>
        <v>0</v>
      </c>
      <c r="L1692" s="18">
        <f t="shared" si="1048"/>
        <v>0</v>
      </c>
      <c r="M1692" s="18">
        <f t="shared" si="1048"/>
        <v>0</v>
      </c>
      <c r="N1692" s="25">
        <f t="shared" si="1048"/>
        <v>0</v>
      </c>
      <c r="O1692" s="25">
        <f t="shared" si="1048"/>
        <v>0</v>
      </c>
    </row>
    <row r="1693" spans="1:15" ht="13.6" hidden="1" x14ac:dyDescent="0.25">
      <c r="A1693" s="70" t="s">
        <v>272</v>
      </c>
      <c r="B1693" s="27">
        <v>700</v>
      </c>
      <c r="C1693" s="37" t="s">
        <v>92</v>
      </c>
      <c r="D1693" s="37" t="s">
        <v>75</v>
      </c>
      <c r="E1693" s="11" t="s">
        <v>368</v>
      </c>
      <c r="F1693" s="126">
        <v>400</v>
      </c>
      <c r="G1693" s="29">
        <f t="shared" si="1048"/>
        <v>0</v>
      </c>
      <c r="H1693" s="29">
        <f t="shared" si="1048"/>
        <v>0</v>
      </c>
      <c r="I1693" s="29">
        <f t="shared" si="1048"/>
        <v>0</v>
      </c>
      <c r="J1693" s="29">
        <f t="shared" si="1048"/>
        <v>0</v>
      </c>
      <c r="K1693" s="29">
        <f t="shared" si="1048"/>
        <v>0</v>
      </c>
      <c r="L1693" s="29">
        <f t="shared" si="1048"/>
        <v>0</v>
      </c>
      <c r="M1693" s="29">
        <f t="shared" si="1048"/>
        <v>0</v>
      </c>
      <c r="N1693" s="39">
        <f t="shared" si="1048"/>
        <v>0</v>
      </c>
      <c r="O1693" s="39">
        <f t="shared" si="1048"/>
        <v>0</v>
      </c>
    </row>
    <row r="1694" spans="1:15" ht="13.6" hidden="1" x14ac:dyDescent="0.25">
      <c r="A1694" s="71" t="s">
        <v>274</v>
      </c>
      <c r="B1694" s="27">
        <v>700</v>
      </c>
      <c r="C1694" s="37" t="s">
        <v>92</v>
      </c>
      <c r="D1694" s="37" t="s">
        <v>75</v>
      </c>
      <c r="E1694" s="11" t="s">
        <v>368</v>
      </c>
      <c r="F1694" s="126">
        <v>410</v>
      </c>
      <c r="G1694" s="29">
        <f>+H1694+I1694</f>
        <v>0</v>
      </c>
      <c r="H1694" s="29"/>
      <c r="I1694" s="29"/>
      <c r="J1694" s="29">
        <f>+K1694+L1694</f>
        <v>0</v>
      </c>
      <c r="K1694" s="29"/>
      <c r="L1694" s="29"/>
      <c r="M1694" s="29">
        <f>+N1694+O1694</f>
        <v>0</v>
      </c>
      <c r="N1694" s="39"/>
      <c r="O1694" s="39"/>
    </row>
    <row r="1695" spans="1:15" hidden="1" x14ac:dyDescent="0.2">
      <c r="A1695" s="14" t="s">
        <v>1003</v>
      </c>
      <c r="B1695" s="10">
        <v>700</v>
      </c>
      <c r="C1695" s="33" t="s">
        <v>92</v>
      </c>
      <c r="D1695" s="33" t="s">
        <v>75</v>
      </c>
      <c r="E1695" s="9" t="s">
        <v>1004</v>
      </c>
      <c r="F1695" s="125"/>
      <c r="G1695" s="18">
        <f t="shared" ref="G1695:O1704" si="1049">+G1696</f>
        <v>0</v>
      </c>
      <c r="H1695" s="18">
        <f t="shared" si="1049"/>
        <v>0</v>
      </c>
      <c r="I1695" s="18">
        <f t="shared" si="1049"/>
        <v>0</v>
      </c>
      <c r="J1695" s="18">
        <f t="shared" si="1049"/>
        <v>0</v>
      </c>
      <c r="K1695" s="18">
        <f t="shared" si="1049"/>
        <v>0</v>
      </c>
      <c r="L1695" s="18">
        <f t="shared" si="1049"/>
        <v>0</v>
      </c>
      <c r="M1695" s="18">
        <f t="shared" si="1049"/>
        <v>0</v>
      </c>
      <c r="N1695" s="25">
        <f t="shared" si="1049"/>
        <v>0</v>
      </c>
      <c r="O1695" s="25">
        <f t="shared" si="1049"/>
        <v>0</v>
      </c>
    </row>
    <row r="1696" spans="1:15" ht="38.75" hidden="1" x14ac:dyDescent="0.2">
      <c r="A1696" s="14" t="s">
        <v>1024</v>
      </c>
      <c r="B1696" s="10">
        <v>700</v>
      </c>
      <c r="C1696" s="33" t="s">
        <v>92</v>
      </c>
      <c r="D1696" s="33" t="s">
        <v>75</v>
      </c>
      <c r="E1696" s="9" t="s">
        <v>1025</v>
      </c>
      <c r="F1696" s="125"/>
      <c r="G1696" s="18">
        <f t="shared" si="1049"/>
        <v>0</v>
      </c>
      <c r="H1696" s="18">
        <f t="shared" si="1049"/>
        <v>0</v>
      </c>
      <c r="I1696" s="18">
        <f t="shared" si="1049"/>
        <v>0</v>
      </c>
      <c r="J1696" s="18">
        <f t="shared" si="1049"/>
        <v>0</v>
      </c>
      <c r="K1696" s="18">
        <f t="shared" si="1049"/>
        <v>0</v>
      </c>
      <c r="L1696" s="18">
        <f t="shared" si="1049"/>
        <v>0</v>
      </c>
      <c r="M1696" s="18">
        <f t="shared" si="1049"/>
        <v>0</v>
      </c>
      <c r="N1696" s="25">
        <f t="shared" si="1049"/>
        <v>0</v>
      </c>
      <c r="O1696" s="25">
        <f t="shared" si="1049"/>
        <v>0</v>
      </c>
    </row>
    <row r="1697" spans="1:15" ht="13.6" hidden="1" x14ac:dyDescent="0.25">
      <c r="A1697" s="40" t="s">
        <v>39</v>
      </c>
      <c r="B1697" s="27">
        <v>700</v>
      </c>
      <c r="C1697" s="37" t="s">
        <v>92</v>
      </c>
      <c r="D1697" s="37" t="s">
        <v>75</v>
      </c>
      <c r="E1697" s="9" t="s">
        <v>1025</v>
      </c>
      <c r="F1697" s="126">
        <v>200</v>
      </c>
      <c r="G1697" s="29">
        <f t="shared" si="1049"/>
        <v>0</v>
      </c>
      <c r="H1697" s="29">
        <f t="shared" si="1049"/>
        <v>0</v>
      </c>
      <c r="I1697" s="29">
        <f t="shared" si="1049"/>
        <v>0</v>
      </c>
      <c r="J1697" s="29">
        <f t="shared" si="1049"/>
        <v>0</v>
      </c>
      <c r="K1697" s="29">
        <f t="shared" si="1049"/>
        <v>0</v>
      </c>
      <c r="L1697" s="29">
        <f t="shared" si="1049"/>
        <v>0</v>
      </c>
      <c r="M1697" s="29">
        <f t="shared" si="1049"/>
        <v>0</v>
      </c>
      <c r="N1697" s="39">
        <f t="shared" si="1049"/>
        <v>0</v>
      </c>
      <c r="O1697" s="39">
        <f t="shared" si="1049"/>
        <v>0</v>
      </c>
    </row>
    <row r="1698" spans="1:15" ht="13.6" hidden="1" x14ac:dyDescent="0.25">
      <c r="A1698" s="40" t="s">
        <v>40</v>
      </c>
      <c r="B1698" s="27">
        <v>700</v>
      </c>
      <c r="C1698" s="37" t="s">
        <v>92</v>
      </c>
      <c r="D1698" s="37" t="s">
        <v>75</v>
      </c>
      <c r="E1698" s="9" t="s">
        <v>1025</v>
      </c>
      <c r="F1698" s="126">
        <v>240</v>
      </c>
      <c r="G1698" s="29">
        <f>+H1698+I1698</f>
        <v>0</v>
      </c>
      <c r="H1698" s="29"/>
      <c r="I1698" s="29"/>
      <c r="J1698" s="29">
        <f>+K1698+L1698</f>
        <v>0</v>
      </c>
      <c r="K1698" s="29"/>
      <c r="L1698" s="29"/>
      <c r="M1698" s="29">
        <f>+N1698+O1698</f>
        <v>0</v>
      </c>
      <c r="N1698" s="39"/>
      <c r="O1698" s="39"/>
    </row>
    <row r="1699" spans="1:15" ht="25.85" hidden="1" x14ac:dyDescent="0.2">
      <c r="A1699" s="22" t="s">
        <v>1026</v>
      </c>
      <c r="B1699" s="10">
        <v>700</v>
      </c>
      <c r="C1699" s="33" t="s">
        <v>92</v>
      </c>
      <c r="D1699" s="33" t="s">
        <v>75</v>
      </c>
      <c r="E1699" s="9" t="s">
        <v>1000</v>
      </c>
      <c r="F1699" s="125"/>
      <c r="G1699" s="18">
        <f>+G1702+G1704+G1700</f>
        <v>0</v>
      </c>
      <c r="H1699" s="18">
        <f t="shared" ref="H1699:I1699" si="1050">+H1702+H1704+H1700</f>
        <v>0</v>
      </c>
      <c r="I1699" s="18">
        <f t="shared" si="1050"/>
        <v>0</v>
      </c>
      <c r="J1699" s="18">
        <f>+J1702+J1704+J1700</f>
        <v>0</v>
      </c>
      <c r="K1699" s="18">
        <f t="shared" ref="K1699:L1699" si="1051">+K1702+K1704+K1700</f>
        <v>0</v>
      </c>
      <c r="L1699" s="18">
        <f t="shared" si="1051"/>
        <v>0</v>
      </c>
      <c r="M1699" s="18">
        <f>+M1702+M1704+M1700</f>
        <v>0</v>
      </c>
      <c r="N1699" s="25">
        <f t="shared" ref="N1699:O1699" si="1052">+N1702+N1704+N1700</f>
        <v>0</v>
      </c>
      <c r="O1699" s="25">
        <f t="shared" si="1052"/>
        <v>0</v>
      </c>
    </row>
    <row r="1700" spans="1:15" ht="13.6" hidden="1" x14ac:dyDescent="0.25">
      <c r="A1700" s="40" t="s">
        <v>39</v>
      </c>
      <c r="B1700" s="27">
        <v>700</v>
      </c>
      <c r="C1700" s="37" t="s">
        <v>92</v>
      </c>
      <c r="D1700" s="37" t="s">
        <v>75</v>
      </c>
      <c r="E1700" s="11" t="s">
        <v>1000</v>
      </c>
      <c r="F1700" s="126">
        <v>200</v>
      </c>
      <c r="G1700" s="29">
        <f t="shared" si="1049"/>
        <v>0</v>
      </c>
      <c r="H1700" s="29">
        <f t="shared" si="1049"/>
        <v>0</v>
      </c>
      <c r="I1700" s="29">
        <f t="shared" si="1049"/>
        <v>0</v>
      </c>
      <c r="J1700" s="29">
        <f t="shared" si="1049"/>
        <v>0</v>
      </c>
      <c r="K1700" s="29">
        <f t="shared" si="1049"/>
        <v>0</v>
      </c>
      <c r="L1700" s="29">
        <f t="shared" si="1049"/>
        <v>0</v>
      </c>
      <c r="M1700" s="29">
        <f t="shared" si="1049"/>
        <v>0</v>
      </c>
      <c r="N1700" s="39">
        <f t="shared" si="1049"/>
        <v>0</v>
      </c>
      <c r="O1700" s="39">
        <f t="shared" si="1049"/>
        <v>0</v>
      </c>
    </row>
    <row r="1701" spans="1:15" ht="13.6" hidden="1" x14ac:dyDescent="0.25">
      <c r="A1701" s="40" t="s">
        <v>40</v>
      </c>
      <c r="B1701" s="27">
        <v>700</v>
      </c>
      <c r="C1701" s="37" t="s">
        <v>92</v>
      </c>
      <c r="D1701" s="37" t="s">
        <v>75</v>
      </c>
      <c r="E1701" s="11" t="s">
        <v>1000</v>
      </c>
      <c r="F1701" s="126">
        <v>240</v>
      </c>
      <c r="G1701" s="29">
        <f>+H1701+I1701</f>
        <v>0</v>
      </c>
      <c r="H1701" s="29"/>
      <c r="I1701" s="29"/>
      <c r="J1701" s="29">
        <f>+K1701+L1701</f>
        <v>0</v>
      </c>
      <c r="K1701" s="29"/>
      <c r="L1701" s="29"/>
      <c r="M1701" s="29">
        <f>+N1701+O1701</f>
        <v>0</v>
      </c>
      <c r="N1701" s="39"/>
      <c r="O1701" s="39"/>
    </row>
    <row r="1702" spans="1:15" ht="13.6" hidden="1" x14ac:dyDescent="0.25">
      <c r="A1702" s="70" t="s">
        <v>272</v>
      </c>
      <c r="B1702" s="27">
        <v>700</v>
      </c>
      <c r="C1702" s="37" t="s">
        <v>92</v>
      </c>
      <c r="D1702" s="37" t="s">
        <v>75</v>
      </c>
      <c r="E1702" s="11" t="s">
        <v>1000</v>
      </c>
      <c r="F1702" s="126">
        <v>400</v>
      </c>
      <c r="G1702" s="29">
        <f t="shared" si="1049"/>
        <v>0</v>
      </c>
      <c r="H1702" s="29">
        <f t="shared" si="1049"/>
        <v>0</v>
      </c>
      <c r="I1702" s="29">
        <f t="shared" si="1049"/>
        <v>0</v>
      </c>
      <c r="J1702" s="29">
        <f t="shared" si="1049"/>
        <v>0</v>
      </c>
      <c r="K1702" s="29">
        <f t="shared" si="1049"/>
        <v>0</v>
      </c>
      <c r="L1702" s="29">
        <f t="shared" si="1049"/>
        <v>0</v>
      </c>
      <c r="M1702" s="29">
        <f t="shared" si="1049"/>
        <v>0</v>
      </c>
      <c r="N1702" s="39">
        <f t="shared" si="1049"/>
        <v>0</v>
      </c>
      <c r="O1702" s="39">
        <f t="shared" si="1049"/>
        <v>0</v>
      </c>
    </row>
    <row r="1703" spans="1:15" ht="13.6" hidden="1" x14ac:dyDescent="0.25">
      <c r="A1703" s="71" t="s">
        <v>274</v>
      </c>
      <c r="B1703" s="27">
        <v>700</v>
      </c>
      <c r="C1703" s="37" t="s">
        <v>92</v>
      </c>
      <c r="D1703" s="37" t="s">
        <v>75</v>
      </c>
      <c r="E1703" s="11" t="s">
        <v>1000</v>
      </c>
      <c r="F1703" s="126">
        <v>410</v>
      </c>
      <c r="G1703" s="29">
        <f>+H1703+I1703</f>
        <v>0</v>
      </c>
      <c r="H1703" s="29"/>
      <c r="I1703" s="29"/>
      <c r="J1703" s="29">
        <f>+K1703+L1703</f>
        <v>0</v>
      </c>
      <c r="K1703" s="29"/>
      <c r="L1703" s="29"/>
      <c r="M1703" s="29">
        <f>+N1703+O1703</f>
        <v>0</v>
      </c>
      <c r="N1703" s="39"/>
      <c r="O1703" s="39"/>
    </row>
    <row r="1704" spans="1:15" ht="13.6" hidden="1" x14ac:dyDescent="0.25">
      <c r="A1704" s="26" t="s">
        <v>61</v>
      </c>
      <c r="B1704" s="27">
        <v>700</v>
      </c>
      <c r="C1704" s="37" t="s">
        <v>92</v>
      </c>
      <c r="D1704" s="37" t="s">
        <v>75</v>
      </c>
      <c r="E1704" s="11" t="s">
        <v>1000</v>
      </c>
      <c r="F1704" s="126">
        <v>500</v>
      </c>
      <c r="G1704" s="29">
        <f t="shared" si="1049"/>
        <v>0</v>
      </c>
      <c r="H1704" s="29">
        <f t="shared" si="1049"/>
        <v>0</v>
      </c>
      <c r="I1704" s="29">
        <f t="shared" si="1049"/>
        <v>0</v>
      </c>
      <c r="J1704" s="29">
        <f t="shared" si="1049"/>
        <v>0</v>
      </c>
      <c r="K1704" s="29">
        <f t="shared" si="1049"/>
        <v>0</v>
      </c>
      <c r="L1704" s="29">
        <f t="shared" si="1049"/>
        <v>0</v>
      </c>
      <c r="M1704" s="29">
        <f t="shared" si="1049"/>
        <v>0</v>
      </c>
      <c r="N1704" s="39">
        <f t="shared" si="1049"/>
        <v>0</v>
      </c>
      <c r="O1704" s="39">
        <f t="shared" si="1049"/>
        <v>0</v>
      </c>
    </row>
    <row r="1705" spans="1:15" ht="13.6" hidden="1" x14ac:dyDescent="0.25">
      <c r="A1705" s="40" t="s">
        <v>220</v>
      </c>
      <c r="B1705" s="27">
        <v>700</v>
      </c>
      <c r="C1705" s="37" t="s">
        <v>92</v>
      </c>
      <c r="D1705" s="37" t="s">
        <v>75</v>
      </c>
      <c r="E1705" s="11" t="s">
        <v>1000</v>
      </c>
      <c r="F1705" s="126">
        <v>540</v>
      </c>
      <c r="G1705" s="29">
        <f>+H1705+I1705</f>
        <v>0</v>
      </c>
      <c r="H1705" s="29"/>
      <c r="I1705" s="29"/>
      <c r="J1705" s="29">
        <f>+K1705+L1705</f>
        <v>0</v>
      </c>
      <c r="K1705" s="29"/>
      <c r="L1705" s="29"/>
      <c r="M1705" s="29">
        <f>+N1705+O1705</f>
        <v>0</v>
      </c>
      <c r="N1705" s="39"/>
      <c r="O1705" s="39"/>
    </row>
    <row r="1706" spans="1:15" ht="38.75" hidden="1" x14ac:dyDescent="0.2">
      <c r="A1706" s="14" t="s">
        <v>1027</v>
      </c>
      <c r="B1706" s="10">
        <v>700</v>
      </c>
      <c r="C1706" s="33" t="s">
        <v>92</v>
      </c>
      <c r="D1706" s="33" t="s">
        <v>75</v>
      </c>
      <c r="E1706" s="9" t="s">
        <v>1002</v>
      </c>
      <c r="F1706" s="125"/>
      <c r="G1706" s="18">
        <f>+G1709+G1707</f>
        <v>0</v>
      </c>
      <c r="H1706" s="18">
        <f t="shared" ref="H1706:I1706" si="1053">+H1709+H1707</f>
        <v>0</v>
      </c>
      <c r="I1706" s="18">
        <f t="shared" si="1053"/>
        <v>0</v>
      </c>
      <c r="J1706" s="18">
        <f>+J1709+J1707</f>
        <v>0</v>
      </c>
      <c r="K1706" s="18">
        <f t="shared" ref="K1706:L1706" si="1054">+K1709+K1707</f>
        <v>0</v>
      </c>
      <c r="L1706" s="18">
        <f t="shared" si="1054"/>
        <v>0</v>
      </c>
      <c r="M1706" s="18">
        <f>+M1709+M1707</f>
        <v>0</v>
      </c>
      <c r="N1706" s="25">
        <f t="shared" ref="N1706:O1706" si="1055">+N1709+N1707</f>
        <v>0</v>
      </c>
      <c r="O1706" s="25">
        <f t="shared" si="1055"/>
        <v>0</v>
      </c>
    </row>
    <row r="1707" spans="1:15" ht="13.6" hidden="1" x14ac:dyDescent="0.25">
      <c r="A1707" s="40" t="s">
        <v>39</v>
      </c>
      <c r="B1707" s="27">
        <v>700</v>
      </c>
      <c r="C1707" s="37" t="s">
        <v>92</v>
      </c>
      <c r="D1707" s="37" t="s">
        <v>75</v>
      </c>
      <c r="E1707" s="11" t="s">
        <v>1002</v>
      </c>
      <c r="F1707" s="126">
        <v>200</v>
      </c>
      <c r="G1707" s="29">
        <f t="shared" ref="G1707:O1707" si="1056">+G1708</f>
        <v>0</v>
      </c>
      <c r="H1707" s="29">
        <f t="shared" si="1056"/>
        <v>0</v>
      </c>
      <c r="I1707" s="29">
        <f t="shared" si="1056"/>
        <v>0</v>
      </c>
      <c r="J1707" s="29">
        <f t="shared" si="1056"/>
        <v>0</v>
      </c>
      <c r="K1707" s="29">
        <f t="shared" si="1056"/>
        <v>0</v>
      </c>
      <c r="L1707" s="29">
        <f t="shared" si="1056"/>
        <v>0</v>
      </c>
      <c r="M1707" s="29">
        <f t="shared" si="1056"/>
        <v>0</v>
      </c>
      <c r="N1707" s="39">
        <f t="shared" si="1056"/>
        <v>0</v>
      </c>
      <c r="O1707" s="39">
        <f t="shared" si="1056"/>
        <v>0</v>
      </c>
    </row>
    <row r="1708" spans="1:15" ht="13.6" hidden="1" x14ac:dyDescent="0.25">
      <c r="A1708" s="40" t="s">
        <v>40</v>
      </c>
      <c r="B1708" s="27">
        <v>700</v>
      </c>
      <c r="C1708" s="37" t="s">
        <v>92</v>
      </c>
      <c r="D1708" s="37" t="s">
        <v>75</v>
      </c>
      <c r="E1708" s="11" t="s">
        <v>1002</v>
      </c>
      <c r="F1708" s="126">
        <v>240</v>
      </c>
      <c r="G1708" s="29">
        <f>+H1708+I1708</f>
        <v>0</v>
      </c>
      <c r="H1708" s="29"/>
      <c r="I1708" s="29"/>
      <c r="J1708" s="29">
        <f>+K1708+L1708</f>
        <v>0</v>
      </c>
      <c r="K1708" s="29"/>
      <c r="L1708" s="29"/>
      <c r="M1708" s="29">
        <f>+N1708+O1708</f>
        <v>0</v>
      </c>
      <c r="N1708" s="39"/>
      <c r="O1708" s="39"/>
    </row>
    <row r="1709" spans="1:15" ht="13.6" hidden="1" x14ac:dyDescent="0.25">
      <c r="A1709" s="70" t="s">
        <v>272</v>
      </c>
      <c r="B1709" s="27">
        <v>700</v>
      </c>
      <c r="C1709" s="37" t="s">
        <v>92</v>
      </c>
      <c r="D1709" s="37" t="s">
        <v>75</v>
      </c>
      <c r="E1709" s="11" t="s">
        <v>1002</v>
      </c>
      <c r="F1709" s="126">
        <v>400</v>
      </c>
      <c r="G1709" s="29">
        <f t="shared" ref="G1709:O1709" si="1057">+G1710</f>
        <v>0</v>
      </c>
      <c r="H1709" s="29">
        <f t="shared" si="1057"/>
        <v>0</v>
      </c>
      <c r="I1709" s="29">
        <f t="shared" si="1057"/>
        <v>0</v>
      </c>
      <c r="J1709" s="29">
        <f t="shared" si="1057"/>
        <v>0</v>
      </c>
      <c r="K1709" s="29">
        <f t="shared" si="1057"/>
        <v>0</v>
      </c>
      <c r="L1709" s="29">
        <f t="shared" si="1057"/>
        <v>0</v>
      </c>
      <c r="M1709" s="29">
        <f t="shared" si="1057"/>
        <v>0</v>
      </c>
      <c r="N1709" s="39">
        <f t="shared" si="1057"/>
        <v>0</v>
      </c>
      <c r="O1709" s="39">
        <f t="shared" si="1057"/>
        <v>0</v>
      </c>
    </row>
    <row r="1710" spans="1:15" ht="13.6" hidden="1" x14ac:dyDescent="0.25">
      <c r="A1710" s="71" t="s">
        <v>274</v>
      </c>
      <c r="B1710" s="27">
        <v>700</v>
      </c>
      <c r="C1710" s="37" t="s">
        <v>92</v>
      </c>
      <c r="D1710" s="37" t="s">
        <v>75</v>
      </c>
      <c r="E1710" s="11" t="s">
        <v>1002</v>
      </c>
      <c r="F1710" s="126">
        <v>410</v>
      </c>
      <c r="G1710" s="29">
        <f>+H1710+I1710</f>
        <v>0</v>
      </c>
      <c r="H1710" s="29"/>
      <c r="I1710" s="29"/>
      <c r="J1710" s="29">
        <f>+K1710+L1710</f>
        <v>0</v>
      </c>
      <c r="K1710" s="29"/>
      <c r="L1710" s="29"/>
      <c r="M1710" s="29">
        <f>+N1710+O1710</f>
        <v>0</v>
      </c>
      <c r="N1710" s="39"/>
      <c r="O1710" s="39"/>
    </row>
    <row r="1711" spans="1:15" hidden="1" x14ac:dyDescent="0.2">
      <c r="A1711" s="22" t="s">
        <v>1028</v>
      </c>
      <c r="B1711" s="10">
        <v>700</v>
      </c>
      <c r="C1711" s="33" t="s">
        <v>97</v>
      </c>
      <c r="D1711" s="33" t="s">
        <v>21</v>
      </c>
      <c r="E1711" s="9"/>
      <c r="F1711" s="125"/>
      <c r="G1711" s="18">
        <f t="shared" ref="G1711:O1715" si="1058">+G1712</f>
        <v>0</v>
      </c>
      <c r="H1711" s="18">
        <f t="shared" si="1058"/>
        <v>0</v>
      </c>
      <c r="I1711" s="18">
        <f t="shared" si="1058"/>
        <v>0</v>
      </c>
      <c r="J1711" s="18">
        <f t="shared" si="1058"/>
        <v>0</v>
      </c>
      <c r="K1711" s="18">
        <f t="shared" si="1058"/>
        <v>0</v>
      </c>
      <c r="L1711" s="18">
        <f t="shared" si="1058"/>
        <v>0</v>
      </c>
      <c r="M1711" s="18">
        <f t="shared" si="1058"/>
        <v>0</v>
      </c>
      <c r="N1711" s="25">
        <f t="shared" si="1058"/>
        <v>0</v>
      </c>
      <c r="O1711" s="25">
        <f t="shared" si="1058"/>
        <v>0</v>
      </c>
    </row>
    <row r="1712" spans="1:15" hidden="1" x14ac:dyDescent="0.2">
      <c r="A1712" s="80" t="s">
        <v>1029</v>
      </c>
      <c r="B1712" s="10">
        <v>700</v>
      </c>
      <c r="C1712" s="33" t="s">
        <v>97</v>
      </c>
      <c r="D1712" s="33" t="s">
        <v>35</v>
      </c>
      <c r="E1712" s="9"/>
      <c r="F1712" s="125"/>
      <c r="G1712" s="18">
        <f t="shared" si="1058"/>
        <v>0</v>
      </c>
      <c r="H1712" s="18">
        <f t="shared" si="1058"/>
        <v>0</v>
      </c>
      <c r="I1712" s="18">
        <f t="shared" si="1058"/>
        <v>0</v>
      </c>
      <c r="J1712" s="18">
        <f t="shared" si="1058"/>
        <v>0</v>
      </c>
      <c r="K1712" s="18">
        <f t="shared" si="1058"/>
        <v>0</v>
      </c>
      <c r="L1712" s="18">
        <f t="shared" si="1058"/>
        <v>0</v>
      </c>
      <c r="M1712" s="18">
        <f t="shared" si="1058"/>
        <v>0</v>
      </c>
      <c r="N1712" s="25">
        <f t="shared" si="1058"/>
        <v>0</v>
      </c>
      <c r="O1712" s="25">
        <f t="shared" si="1058"/>
        <v>0</v>
      </c>
    </row>
    <row r="1713" spans="1:15" hidden="1" x14ac:dyDescent="0.2">
      <c r="A1713" s="22" t="s">
        <v>24</v>
      </c>
      <c r="B1713" s="10">
        <v>700</v>
      </c>
      <c r="C1713" s="33" t="s">
        <v>97</v>
      </c>
      <c r="D1713" s="33" t="s">
        <v>35</v>
      </c>
      <c r="E1713" s="9" t="s">
        <v>25</v>
      </c>
      <c r="F1713" s="125"/>
      <c r="G1713" s="18">
        <f t="shared" si="1058"/>
        <v>0</v>
      </c>
      <c r="H1713" s="18">
        <f t="shared" si="1058"/>
        <v>0</v>
      </c>
      <c r="I1713" s="18">
        <f t="shared" si="1058"/>
        <v>0</v>
      </c>
      <c r="J1713" s="18">
        <f t="shared" si="1058"/>
        <v>0</v>
      </c>
      <c r="K1713" s="18">
        <f t="shared" si="1058"/>
        <v>0</v>
      </c>
      <c r="L1713" s="18">
        <f t="shared" si="1058"/>
        <v>0</v>
      </c>
      <c r="M1713" s="18">
        <f t="shared" si="1058"/>
        <v>0</v>
      </c>
      <c r="N1713" s="25">
        <f t="shared" si="1058"/>
        <v>0</v>
      </c>
      <c r="O1713" s="25">
        <f t="shared" si="1058"/>
        <v>0</v>
      </c>
    </row>
    <row r="1714" spans="1:15" ht="13.6" hidden="1" x14ac:dyDescent="0.25">
      <c r="A1714" s="138" t="s">
        <v>1030</v>
      </c>
      <c r="B1714" s="10">
        <v>700</v>
      </c>
      <c r="C1714" s="33" t="s">
        <v>97</v>
      </c>
      <c r="D1714" s="33" t="s">
        <v>35</v>
      </c>
      <c r="E1714" s="9" t="s">
        <v>1031</v>
      </c>
      <c r="F1714" s="126"/>
      <c r="G1714" s="29">
        <f t="shared" si="1058"/>
        <v>0</v>
      </c>
      <c r="H1714" s="29">
        <f t="shared" si="1058"/>
        <v>0</v>
      </c>
      <c r="I1714" s="29">
        <f t="shared" si="1058"/>
        <v>0</v>
      </c>
      <c r="J1714" s="29">
        <f t="shared" si="1058"/>
        <v>0</v>
      </c>
      <c r="K1714" s="29">
        <f t="shared" si="1058"/>
        <v>0</v>
      </c>
      <c r="L1714" s="29">
        <f t="shared" si="1058"/>
        <v>0</v>
      </c>
      <c r="M1714" s="29">
        <f t="shared" si="1058"/>
        <v>0</v>
      </c>
      <c r="N1714" s="39">
        <f t="shared" si="1058"/>
        <v>0</v>
      </c>
      <c r="O1714" s="39">
        <f t="shared" si="1058"/>
        <v>0</v>
      </c>
    </row>
    <row r="1715" spans="1:15" ht="13.6" hidden="1" x14ac:dyDescent="0.25">
      <c r="A1715" s="139" t="s">
        <v>1032</v>
      </c>
      <c r="B1715" s="27">
        <v>700</v>
      </c>
      <c r="C1715" s="37" t="s">
        <v>97</v>
      </c>
      <c r="D1715" s="37" t="s">
        <v>35</v>
      </c>
      <c r="E1715" s="11" t="s">
        <v>1031</v>
      </c>
      <c r="F1715" s="126">
        <v>700</v>
      </c>
      <c r="G1715" s="29">
        <f t="shared" si="1058"/>
        <v>0</v>
      </c>
      <c r="H1715" s="29">
        <f t="shared" si="1058"/>
        <v>0</v>
      </c>
      <c r="I1715" s="29">
        <f t="shared" si="1058"/>
        <v>0</v>
      </c>
      <c r="J1715" s="29">
        <f t="shared" si="1058"/>
        <v>0</v>
      </c>
      <c r="K1715" s="29">
        <f t="shared" si="1058"/>
        <v>0</v>
      </c>
      <c r="L1715" s="29">
        <f t="shared" si="1058"/>
        <v>0</v>
      </c>
      <c r="M1715" s="29">
        <f t="shared" si="1058"/>
        <v>0</v>
      </c>
      <c r="N1715" s="39">
        <f t="shared" si="1058"/>
        <v>0</v>
      </c>
      <c r="O1715" s="39">
        <f t="shared" si="1058"/>
        <v>0</v>
      </c>
    </row>
    <row r="1716" spans="1:15" ht="13.6" hidden="1" x14ac:dyDescent="0.25">
      <c r="A1716" s="40" t="s">
        <v>1033</v>
      </c>
      <c r="B1716" s="27">
        <v>700</v>
      </c>
      <c r="C1716" s="37" t="s">
        <v>97</v>
      </c>
      <c r="D1716" s="37" t="s">
        <v>35</v>
      </c>
      <c r="E1716" s="11" t="s">
        <v>1031</v>
      </c>
      <c r="F1716" s="126">
        <v>730</v>
      </c>
      <c r="G1716" s="29">
        <f>+H1716+I1716</f>
        <v>0</v>
      </c>
      <c r="H1716" s="29"/>
      <c r="I1716" s="29"/>
      <c r="J1716" s="29">
        <f>+K1716+L1716</f>
        <v>0</v>
      </c>
      <c r="K1716" s="29"/>
      <c r="L1716" s="29"/>
      <c r="M1716" s="29">
        <f>+N1716+O1716</f>
        <v>0</v>
      </c>
      <c r="N1716" s="39"/>
      <c r="O1716" s="39"/>
    </row>
    <row r="1717" spans="1:15" x14ac:dyDescent="0.2">
      <c r="A1717" s="14" t="s">
        <v>61</v>
      </c>
      <c r="B1717" s="10">
        <v>700</v>
      </c>
      <c r="C1717" s="33" t="s">
        <v>1034</v>
      </c>
      <c r="D1717" s="33" t="s">
        <v>21</v>
      </c>
      <c r="E1717" s="66"/>
      <c r="F1717" s="125"/>
      <c r="G1717" s="18">
        <f t="shared" ref="G1717:I1717" si="1059">+G1718+G1726</f>
        <v>303230.46220000001</v>
      </c>
      <c r="H1717" s="18">
        <f t="shared" si="1059"/>
        <v>82551.262199999997</v>
      </c>
      <c r="I1717" s="18">
        <f t="shared" si="1059"/>
        <v>220679.2</v>
      </c>
      <c r="J1717" s="18">
        <f t="shared" ref="J1717:O1717" si="1060">+J1718+J1726</f>
        <v>148606.29999999999</v>
      </c>
      <c r="K1717" s="18">
        <f t="shared" si="1060"/>
        <v>0</v>
      </c>
      <c r="L1717" s="18">
        <f t="shared" si="1060"/>
        <v>148606.29999999999</v>
      </c>
      <c r="M1717" s="18">
        <f t="shared" si="1060"/>
        <v>160857.20000000001</v>
      </c>
      <c r="N1717" s="9">
        <f t="shared" si="1060"/>
        <v>0</v>
      </c>
      <c r="O1717" s="9">
        <f t="shared" si="1060"/>
        <v>160857.20000000001</v>
      </c>
    </row>
    <row r="1718" spans="1:15" ht="13.95" customHeight="1" x14ac:dyDescent="0.2">
      <c r="A1718" s="14" t="s">
        <v>1035</v>
      </c>
      <c r="B1718" s="10">
        <v>700</v>
      </c>
      <c r="C1718" s="33" t="s">
        <v>1034</v>
      </c>
      <c r="D1718" s="33" t="s">
        <v>35</v>
      </c>
      <c r="E1718" s="9"/>
      <c r="F1718" s="36"/>
      <c r="G1718" s="18">
        <f t="shared" ref="G1718:O1724" si="1061">+G1719</f>
        <v>220679.2</v>
      </c>
      <c r="H1718" s="18">
        <f t="shared" si="1061"/>
        <v>0</v>
      </c>
      <c r="I1718" s="18">
        <f t="shared" si="1061"/>
        <v>220679.2</v>
      </c>
      <c r="J1718" s="18">
        <f t="shared" si="1061"/>
        <v>148606.29999999999</v>
      </c>
      <c r="K1718" s="18">
        <f t="shared" si="1061"/>
        <v>0</v>
      </c>
      <c r="L1718" s="18">
        <f t="shared" si="1061"/>
        <v>148606.29999999999</v>
      </c>
      <c r="M1718" s="18">
        <f t="shared" si="1061"/>
        <v>160857.20000000001</v>
      </c>
      <c r="N1718" s="9">
        <f t="shared" si="1061"/>
        <v>0</v>
      </c>
      <c r="O1718" s="9">
        <f t="shared" si="1061"/>
        <v>160857.20000000001</v>
      </c>
    </row>
    <row r="1719" spans="1:15" x14ac:dyDescent="0.2">
      <c r="A1719" s="22" t="s">
        <v>24</v>
      </c>
      <c r="B1719" s="10">
        <v>700</v>
      </c>
      <c r="C1719" s="33" t="s">
        <v>1034</v>
      </c>
      <c r="D1719" s="33" t="s">
        <v>35</v>
      </c>
      <c r="E1719" s="9" t="s">
        <v>25</v>
      </c>
      <c r="F1719" s="36"/>
      <c r="G1719" s="18">
        <f t="shared" ref="G1719:I1719" si="1062">+G1723+G1720</f>
        <v>220679.2</v>
      </c>
      <c r="H1719" s="18">
        <f t="shared" si="1062"/>
        <v>0</v>
      </c>
      <c r="I1719" s="18">
        <f t="shared" si="1062"/>
        <v>220679.2</v>
      </c>
      <c r="J1719" s="18">
        <f t="shared" ref="J1719:O1719" si="1063">+J1723+J1720</f>
        <v>148606.29999999999</v>
      </c>
      <c r="K1719" s="18">
        <f t="shared" si="1063"/>
        <v>0</v>
      </c>
      <c r="L1719" s="18">
        <f t="shared" si="1063"/>
        <v>148606.29999999999</v>
      </c>
      <c r="M1719" s="18">
        <f t="shared" si="1063"/>
        <v>160857.20000000001</v>
      </c>
      <c r="N1719" s="25">
        <f t="shared" si="1063"/>
        <v>0</v>
      </c>
      <c r="O1719" s="25">
        <f t="shared" si="1063"/>
        <v>160857.20000000001</v>
      </c>
    </row>
    <row r="1720" spans="1:15" ht="25.85" hidden="1" x14ac:dyDescent="0.25">
      <c r="A1720" s="30" t="s">
        <v>1036</v>
      </c>
      <c r="B1720" s="10">
        <v>700</v>
      </c>
      <c r="C1720" s="33" t="s">
        <v>1034</v>
      </c>
      <c r="D1720" s="33" t="s">
        <v>35</v>
      </c>
      <c r="E1720" s="9" t="s">
        <v>1037</v>
      </c>
      <c r="F1720" s="38"/>
      <c r="G1720" s="29">
        <f t="shared" si="1061"/>
        <v>0</v>
      </c>
      <c r="H1720" s="29">
        <f t="shared" si="1061"/>
        <v>0</v>
      </c>
      <c r="I1720" s="29">
        <f t="shared" si="1061"/>
        <v>0</v>
      </c>
      <c r="J1720" s="29">
        <f t="shared" si="1061"/>
        <v>0</v>
      </c>
      <c r="K1720" s="29">
        <f t="shared" si="1061"/>
        <v>0</v>
      </c>
      <c r="L1720" s="29">
        <f t="shared" si="1061"/>
        <v>0</v>
      </c>
      <c r="M1720" s="29">
        <f t="shared" si="1061"/>
        <v>0</v>
      </c>
      <c r="N1720" s="11">
        <f t="shared" si="1061"/>
        <v>0</v>
      </c>
      <c r="O1720" s="11">
        <f t="shared" si="1061"/>
        <v>0</v>
      </c>
    </row>
    <row r="1721" spans="1:15" ht="13.6" hidden="1" x14ac:dyDescent="0.25">
      <c r="A1721" s="26" t="s">
        <v>61</v>
      </c>
      <c r="B1721" s="27">
        <v>700</v>
      </c>
      <c r="C1721" s="37" t="s">
        <v>1034</v>
      </c>
      <c r="D1721" s="37" t="s">
        <v>35</v>
      </c>
      <c r="E1721" s="11" t="s">
        <v>1037</v>
      </c>
      <c r="F1721" s="28">
        <v>500</v>
      </c>
      <c r="G1721" s="29">
        <f t="shared" si="1061"/>
        <v>0</v>
      </c>
      <c r="H1721" s="29">
        <f t="shared" si="1061"/>
        <v>0</v>
      </c>
      <c r="I1721" s="29">
        <f t="shared" si="1061"/>
        <v>0</v>
      </c>
      <c r="J1721" s="29">
        <f t="shared" si="1061"/>
        <v>0</v>
      </c>
      <c r="K1721" s="29">
        <f t="shared" si="1061"/>
        <v>0</v>
      </c>
      <c r="L1721" s="29">
        <f t="shared" si="1061"/>
        <v>0</v>
      </c>
      <c r="M1721" s="29">
        <f t="shared" si="1061"/>
        <v>0</v>
      </c>
      <c r="N1721" s="11">
        <f t="shared" si="1061"/>
        <v>0</v>
      </c>
      <c r="O1721" s="11">
        <f t="shared" si="1061"/>
        <v>0</v>
      </c>
    </row>
    <row r="1722" spans="1:15" ht="13.6" hidden="1" x14ac:dyDescent="0.25">
      <c r="A1722" s="60" t="s">
        <v>1038</v>
      </c>
      <c r="B1722" s="27">
        <v>700</v>
      </c>
      <c r="C1722" s="37" t="s">
        <v>1034</v>
      </c>
      <c r="D1722" s="37" t="s">
        <v>35</v>
      </c>
      <c r="E1722" s="11" t="s">
        <v>1037</v>
      </c>
      <c r="F1722" s="28">
        <v>510</v>
      </c>
      <c r="G1722" s="29">
        <f>+H1722+I1722</f>
        <v>0</v>
      </c>
      <c r="H1722" s="29"/>
      <c r="I1722" s="29"/>
      <c r="J1722" s="29">
        <f>+K1722+L1722</f>
        <v>0</v>
      </c>
      <c r="K1722" s="29"/>
      <c r="L1722" s="29"/>
      <c r="M1722" s="29">
        <f>+N1722+O1722</f>
        <v>0</v>
      </c>
      <c r="N1722" s="11"/>
      <c r="O1722" s="11"/>
    </row>
    <row r="1723" spans="1:15" ht="13.6" x14ac:dyDescent="0.25">
      <c r="A1723" s="30" t="s">
        <v>1039</v>
      </c>
      <c r="B1723" s="10">
        <v>700</v>
      </c>
      <c r="C1723" s="33" t="s">
        <v>1034</v>
      </c>
      <c r="D1723" s="33" t="s">
        <v>35</v>
      </c>
      <c r="E1723" s="9" t="s">
        <v>1040</v>
      </c>
      <c r="F1723" s="38"/>
      <c r="G1723" s="29">
        <f t="shared" si="1061"/>
        <v>220679.2</v>
      </c>
      <c r="H1723" s="29">
        <f t="shared" si="1061"/>
        <v>0</v>
      </c>
      <c r="I1723" s="29">
        <f t="shared" si="1061"/>
        <v>220679.2</v>
      </c>
      <c r="J1723" s="29">
        <f t="shared" si="1061"/>
        <v>148606.29999999999</v>
      </c>
      <c r="K1723" s="29">
        <f t="shared" si="1061"/>
        <v>0</v>
      </c>
      <c r="L1723" s="29">
        <f t="shared" si="1061"/>
        <v>148606.29999999999</v>
      </c>
      <c r="M1723" s="29">
        <f t="shared" si="1061"/>
        <v>160857.20000000001</v>
      </c>
      <c r="N1723" s="11">
        <f t="shared" si="1061"/>
        <v>0</v>
      </c>
      <c r="O1723" s="11">
        <f t="shared" si="1061"/>
        <v>160857.20000000001</v>
      </c>
    </row>
    <row r="1724" spans="1:15" ht="13.6" x14ac:dyDescent="0.25">
      <c r="A1724" s="26" t="s">
        <v>61</v>
      </c>
      <c r="B1724" s="27">
        <v>700</v>
      </c>
      <c r="C1724" s="37" t="s">
        <v>1034</v>
      </c>
      <c r="D1724" s="37" t="s">
        <v>35</v>
      </c>
      <c r="E1724" s="11" t="s">
        <v>1040</v>
      </c>
      <c r="F1724" s="28">
        <v>500</v>
      </c>
      <c r="G1724" s="29">
        <f t="shared" si="1061"/>
        <v>220679.2</v>
      </c>
      <c r="H1724" s="29">
        <f t="shared" si="1061"/>
        <v>0</v>
      </c>
      <c r="I1724" s="29">
        <f t="shared" si="1061"/>
        <v>220679.2</v>
      </c>
      <c r="J1724" s="29">
        <f t="shared" si="1061"/>
        <v>148606.29999999999</v>
      </c>
      <c r="K1724" s="29">
        <f t="shared" si="1061"/>
        <v>0</v>
      </c>
      <c r="L1724" s="29">
        <f t="shared" si="1061"/>
        <v>148606.29999999999</v>
      </c>
      <c r="M1724" s="29">
        <f t="shared" si="1061"/>
        <v>160857.20000000001</v>
      </c>
      <c r="N1724" s="11">
        <f t="shared" si="1061"/>
        <v>0</v>
      </c>
      <c r="O1724" s="11">
        <f t="shared" si="1061"/>
        <v>160857.20000000001</v>
      </c>
    </row>
    <row r="1725" spans="1:15" ht="13.6" x14ac:dyDescent="0.25">
      <c r="A1725" s="60" t="s">
        <v>1038</v>
      </c>
      <c r="B1725" s="27">
        <v>700</v>
      </c>
      <c r="C1725" s="37" t="s">
        <v>1034</v>
      </c>
      <c r="D1725" s="37" t="s">
        <v>35</v>
      </c>
      <c r="E1725" s="11" t="s">
        <v>1040</v>
      </c>
      <c r="F1725" s="28">
        <v>510</v>
      </c>
      <c r="G1725" s="29">
        <f>+H1725+I1725</f>
        <v>220679.2</v>
      </c>
      <c r="H1725" s="29"/>
      <c r="I1725" s="29">
        <v>220679.2</v>
      </c>
      <c r="J1725" s="29">
        <f>+K1725+L1725</f>
        <v>148606.29999999999</v>
      </c>
      <c r="K1725" s="29"/>
      <c r="L1725" s="29">
        <v>148606.29999999999</v>
      </c>
      <c r="M1725" s="29">
        <f>+N1725+O1725</f>
        <v>160857.20000000001</v>
      </c>
      <c r="N1725" s="11"/>
      <c r="O1725" s="11">
        <v>160857.20000000001</v>
      </c>
    </row>
    <row r="1726" spans="1:15" x14ac:dyDescent="0.2">
      <c r="A1726" s="22" t="s">
        <v>1041</v>
      </c>
      <c r="B1726" s="10">
        <v>700</v>
      </c>
      <c r="C1726" s="33" t="s">
        <v>1034</v>
      </c>
      <c r="D1726" s="33" t="s">
        <v>36</v>
      </c>
      <c r="E1726" s="9"/>
      <c r="F1726" s="59"/>
      <c r="G1726" s="18">
        <f t="shared" ref="G1726:O1726" si="1064">+G1727</f>
        <v>82551.262199999997</v>
      </c>
      <c r="H1726" s="18">
        <f t="shared" si="1064"/>
        <v>82551.262199999997</v>
      </c>
      <c r="I1726" s="18">
        <f t="shared" si="1064"/>
        <v>0</v>
      </c>
      <c r="J1726" s="18">
        <f t="shared" si="1064"/>
        <v>0</v>
      </c>
      <c r="K1726" s="18">
        <f t="shared" si="1064"/>
        <v>0</v>
      </c>
      <c r="L1726" s="18">
        <f t="shared" si="1064"/>
        <v>0</v>
      </c>
      <c r="M1726" s="18">
        <f t="shared" si="1064"/>
        <v>0</v>
      </c>
      <c r="N1726" s="25">
        <f t="shared" si="1064"/>
        <v>0</v>
      </c>
      <c r="O1726" s="25">
        <f t="shared" si="1064"/>
        <v>0</v>
      </c>
    </row>
    <row r="1727" spans="1:15" x14ac:dyDescent="0.2">
      <c r="A1727" s="22" t="s">
        <v>24</v>
      </c>
      <c r="B1727" s="10">
        <v>700</v>
      </c>
      <c r="C1727" s="33" t="s">
        <v>1034</v>
      </c>
      <c r="D1727" s="33" t="s">
        <v>36</v>
      </c>
      <c r="E1727" s="9" t="s">
        <v>25</v>
      </c>
      <c r="F1727" s="59"/>
      <c r="G1727" s="18">
        <f t="shared" ref="G1727:I1727" si="1065">+G1728+G1731+G1734+G1737</f>
        <v>82551.262199999997</v>
      </c>
      <c r="H1727" s="18">
        <f t="shared" si="1065"/>
        <v>82551.262199999997</v>
      </c>
      <c r="I1727" s="18">
        <f t="shared" si="1065"/>
        <v>0</v>
      </c>
      <c r="J1727" s="18">
        <f t="shared" ref="J1727:O1727" si="1066">+J1728+J1731+J1734+J1737</f>
        <v>0</v>
      </c>
      <c r="K1727" s="18">
        <f t="shared" si="1066"/>
        <v>0</v>
      </c>
      <c r="L1727" s="18">
        <f t="shared" si="1066"/>
        <v>0</v>
      </c>
      <c r="M1727" s="18">
        <f t="shared" si="1066"/>
        <v>0</v>
      </c>
      <c r="N1727" s="25">
        <f t="shared" si="1066"/>
        <v>0</v>
      </c>
      <c r="O1727" s="25">
        <f t="shared" si="1066"/>
        <v>0</v>
      </c>
    </row>
    <row r="1728" spans="1:15" x14ac:dyDescent="0.2">
      <c r="A1728" s="22" t="s">
        <v>1042</v>
      </c>
      <c r="B1728" s="10">
        <v>700</v>
      </c>
      <c r="C1728" s="33" t="s">
        <v>1034</v>
      </c>
      <c r="D1728" s="33" t="s">
        <v>36</v>
      </c>
      <c r="E1728" s="9" t="s">
        <v>1043</v>
      </c>
      <c r="F1728" s="59"/>
      <c r="G1728" s="18">
        <f t="shared" ref="G1728:O1732" si="1067">+G1729</f>
        <v>11812.162199999999</v>
      </c>
      <c r="H1728" s="18">
        <f t="shared" si="1067"/>
        <v>11812.162199999999</v>
      </c>
      <c r="I1728" s="18">
        <f t="shared" si="1067"/>
        <v>0</v>
      </c>
      <c r="J1728" s="18">
        <f t="shared" si="1067"/>
        <v>0</v>
      </c>
      <c r="K1728" s="18">
        <f t="shared" si="1067"/>
        <v>0</v>
      </c>
      <c r="L1728" s="18">
        <f t="shared" si="1067"/>
        <v>0</v>
      </c>
      <c r="M1728" s="18">
        <f t="shared" si="1067"/>
        <v>0</v>
      </c>
      <c r="N1728" s="25">
        <f t="shared" si="1067"/>
        <v>0</v>
      </c>
      <c r="O1728" s="25">
        <f t="shared" si="1067"/>
        <v>0</v>
      </c>
    </row>
    <row r="1729" spans="1:18" ht="13.6" x14ac:dyDescent="0.25">
      <c r="A1729" s="26" t="s">
        <v>61</v>
      </c>
      <c r="B1729" s="27">
        <v>700</v>
      </c>
      <c r="C1729" s="37" t="s">
        <v>1034</v>
      </c>
      <c r="D1729" s="37" t="s">
        <v>36</v>
      </c>
      <c r="E1729" s="11" t="s">
        <v>1043</v>
      </c>
      <c r="F1729" s="49" t="s">
        <v>62</v>
      </c>
      <c r="G1729" s="29">
        <f t="shared" si="1067"/>
        <v>11812.162199999999</v>
      </c>
      <c r="H1729" s="29">
        <f t="shared" si="1067"/>
        <v>11812.162199999999</v>
      </c>
      <c r="I1729" s="29">
        <f t="shared" si="1067"/>
        <v>0</v>
      </c>
      <c r="J1729" s="29">
        <f t="shared" si="1067"/>
        <v>0</v>
      </c>
      <c r="K1729" s="29">
        <f t="shared" si="1067"/>
        <v>0</v>
      </c>
      <c r="L1729" s="29">
        <f t="shared" si="1067"/>
        <v>0</v>
      </c>
      <c r="M1729" s="29">
        <f t="shared" si="1067"/>
        <v>0</v>
      </c>
      <c r="N1729" s="39">
        <f t="shared" si="1067"/>
        <v>0</v>
      </c>
      <c r="O1729" s="39">
        <f t="shared" si="1067"/>
        <v>0</v>
      </c>
    </row>
    <row r="1730" spans="1:18" ht="13.6" x14ac:dyDescent="0.25">
      <c r="A1730" s="40" t="s">
        <v>220</v>
      </c>
      <c r="B1730" s="27">
        <v>700</v>
      </c>
      <c r="C1730" s="37" t="s">
        <v>1034</v>
      </c>
      <c r="D1730" s="37" t="s">
        <v>36</v>
      </c>
      <c r="E1730" s="11" t="s">
        <v>1043</v>
      </c>
      <c r="F1730" s="49" t="s">
        <v>278</v>
      </c>
      <c r="G1730" s="29">
        <f>+H1730+I1730</f>
        <v>11812.162199999999</v>
      </c>
      <c r="H1730" s="29">
        <f>1110.142+1500+101.0101+9101.0101</f>
        <v>11812.162199999999</v>
      </c>
      <c r="I1730" s="29"/>
      <c r="J1730" s="29">
        <f>+K1730+L1730</f>
        <v>0</v>
      </c>
      <c r="K1730" s="29"/>
      <c r="L1730" s="29"/>
      <c r="M1730" s="29">
        <f>+N1730+O1730</f>
        <v>0</v>
      </c>
      <c r="N1730" s="39"/>
      <c r="O1730" s="39"/>
    </row>
    <row r="1731" spans="1:18" ht="23.45" hidden="1" customHeight="1" x14ac:dyDescent="0.2">
      <c r="A1731" s="22" t="s">
        <v>30</v>
      </c>
      <c r="B1731" s="10">
        <v>700</v>
      </c>
      <c r="C1731" s="33" t="s">
        <v>1034</v>
      </c>
      <c r="D1731" s="33" t="s">
        <v>36</v>
      </c>
      <c r="E1731" s="9" t="s">
        <v>31</v>
      </c>
      <c r="F1731" s="59"/>
      <c r="G1731" s="18">
        <f t="shared" si="1067"/>
        <v>0</v>
      </c>
      <c r="H1731" s="18">
        <f t="shared" si="1067"/>
        <v>0</v>
      </c>
      <c r="I1731" s="18">
        <f t="shared" si="1067"/>
        <v>0</v>
      </c>
      <c r="J1731" s="18">
        <f t="shared" si="1067"/>
        <v>0</v>
      </c>
      <c r="K1731" s="18">
        <f t="shared" si="1067"/>
        <v>0</v>
      </c>
      <c r="L1731" s="18">
        <f t="shared" si="1067"/>
        <v>0</v>
      </c>
      <c r="M1731" s="18">
        <f t="shared" si="1067"/>
        <v>0</v>
      </c>
      <c r="N1731" s="25">
        <f t="shared" si="1067"/>
        <v>0</v>
      </c>
      <c r="O1731" s="25">
        <f t="shared" si="1067"/>
        <v>0</v>
      </c>
    </row>
    <row r="1732" spans="1:18" ht="13.6" hidden="1" x14ac:dyDescent="0.25">
      <c r="A1732" s="26" t="s">
        <v>61</v>
      </c>
      <c r="B1732" s="27">
        <v>700</v>
      </c>
      <c r="C1732" s="37" t="s">
        <v>1034</v>
      </c>
      <c r="D1732" s="37" t="s">
        <v>36</v>
      </c>
      <c r="E1732" s="11" t="s">
        <v>31</v>
      </c>
      <c r="F1732" s="49" t="s">
        <v>62</v>
      </c>
      <c r="G1732" s="29">
        <f t="shared" si="1067"/>
        <v>0</v>
      </c>
      <c r="H1732" s="29">
        <f t="shared" si="1067"/>
        <v>0</v>
      </c>
      <c r="I1732" s="29">
        <f t="shared" si="1067"/>
        <v>0</v>
      </c>
      <c r="J1732" s="29">
        <f t="shared" si="1067"/>
        <v>0</v>
      </c>
      <c r="K1732" s="29">
        <f t="shared" si="1067"/>
        <v>0</v>
      </c>
      <c r="L1732" s="29">
        <f t="shared" si="1067"/>
        <v>0</v>
      </c>
      <c r="M1732" s="29">
        <f t="shared" si="1067"/>
        <v>0</v>
      </c>
      <c r="N1732" s="39">
        <f t="shared" si="1067"/>
        <v>0</v>
      </c>
      <c r="O1732" s="39">
        <f t="shared" si="1067"/>
        <v>0</v>
      </c>
    </row>
    <row r="1733" spans="1:18" ht="13.6" hidden="1" x14ac:dyDescent="0.25">
      <c r="A1733" s="40" t="s">
        <v>220</v>
      </c>
      <c r="B1733" s="27">
        <v>700</v>
      </c>
      <c r="C1733" s="37" t="s">
        <v>1034</v>
      </c>
      <c r="D1733" s="37" t="s">
        <v>36</v>
      </c>
      <c r="E1733" s="11" t="s">
        <v>31</v>
      </c>
      <c r="F1733" s="49" t="s">
        <v>278</v>
      </c>
      <c r="G1733" s="29">
        <f>+H1733+I1733</f>
        <v>0</v>
      </c>
      <c r="H1733" s="29"/>
      <c r="I1733" s="29"/>
      <c r="J1733" s="29">
        <f>+K1733+L1733</f>
        <v>0</v>
      </c>
      <c r="K1733" s="29"/>
      <c r="L1733" s="29"/>
      <c r="M1733" s="29">
        <f>+N1733+O1733</f>
        <v>0</v>
      </c>
      <c r="N1733" s="39"/>
      <c r="O1733" s="39"/>
      <c r="R1733" s="19"/>
    </row>
    <row r="1734" spans="1:18" ht="38.75" hidden="1" x14ac:dyDescent="0.25">
      <c r="A1734" s="30" t="s">
        <v>1044</v>
      </c>
      <c r="B1734" s="10">
        <v>700</v>
      </c>
      <c r="C1734" s="33" t="s">
        <v>1034</v>
      </c>
      <c r="D1734" s="33" t="s">
        <v>36</v>
      </c>
      <c r="E1734" s="9" t="s">
        <v>1045</v>
      </c>
      <c r="F1734" s="38"/>
      <c r="G1734" s="18">
        <f t="shared" ref="G1734:O1735" si="1068">+G1735</f>
        <v>0</v>
      </c>
      <c r="H1734" s="18">
        <f t="shared" si="1068"/>
        <v>0</v>
      </c>
      <c r="I1734" s="18">
        <f t="shared" si="1068"/>
        <v>0</v>
      </c>
      <c r="J1734" s="18">
        <f t="shared" si="1068"/>
        <v>0</v>
      </c>
      <c r="K1734" s="18">
        <f t="shared" si="1068"/>
        <v>0</v>
      </c>
      <c r="L1734" s="18">
        <f t="shared" si="1068"/>
        <v>0</v>
      </c>
      <c r="M1734" s="18">
        <f t="shared" si="1068"/>
        <v>0</v>
      </c>
      <c r="N1734" s="25">
        <f t="shared" si="1068"/>
        <v>0</v>
      </c>
      <c r="O1734" s="25">
        <f t="shared" si="1068"/>
        <v>0</v>
      </c>
      <c r="R1734" s="19"/>
    </row>
    <row r="1735" spans="1:18" ht="13.6" hidden="1" x14ac:dyDescent="0.25">
      <c r="A1735" s="26" t="s">
        <v>61</v>
      </c>
      <c r="B1735" s="27">
        <v>700</v>
      </c>
      <c r="C1735" s="37" t="s">
        <v>1034</v>
      </c>
      <c r="D1735" s="37" t="s">
        <v>36</v>
      </c>
      <c r="E1735" s="11" t="s">
        <v>1045</v>
      </c>
      <c r="F1735" s="38">
        <v>500</v>
      </c>
      <c r="G1735" s="29">
        <f t="shared" si="1068"/>
        <v>0</v>
      </c>
      <c r="H1735" s="29">
        <f t="shared" si="1068"/>
        <v>0</v>
      </c>
      <c r="I1735" s="29">
        <f t="shared" si="1068"/>
        <v>0</v>
      </c>
      <c r="J1735" s="29">
        <f t="shared" si="1068"/>
        <v>0</v>
      </c>
      <c r="K1735" s="29">
        <f t="shared" si="1068"/>
        <v>0</v>
      </c>
      <c r="L1735" s="29">
        <f t="shared" si="1068"/>
        <v>0</v>
      </c>
      <c r="M1735" s="29">
        <f t="shared" si="1068"/>
        <v>0</v>
      </c>
      <c r="N1735" s="39">
        <f t="shared" si="1068"/>
        <v>0</v>
      </c>
      <c r="O1735" s="39">
        <f t="shared" si="1068"/>
        <v>0</v>
      </c>
      <c r="R1735" s="19"/>
    </row>
    <row r="1736" spans="1:18" ht="13.6" hidden="1" x14ac:dyDescent="0.25">
      <c r="A1736" s="40" t="s">
        <v>220</v>
      </c>
      <c r="B1736" s="27">
        <v>700</v>
      </c>
      <c r="C1736" s="37" t="s">
        <v>1034</v>
      </c>
      <c r="D1736" s="37" t="s">
        <v>36</v>
      </c>
      <c r="E1736" s="11" t="s">
        <v>1045</v>
      </c>
      <c r="F1736" s="38">
        <v>540</v>
      </c>
      <c r="G1736" s="29">
        <f>+H1736+I1736</f>
        <v>0</v>
      </c>
      <c r="H1736" s="29"/>
      <c r="I1736" s="29"/>
      <c r="J1736" s="29">
        <f>+K1736+L1736</f>
        <v>0</v>
      </c>
      <c r="K1736" s="29"/>
      <c r="L1736" s="29"/>
      <c r="M1736" s="29">
        <f>+N1736+O1736</f>
        <v>0</v>
      </c>
      <c r="N1736" s="39"/>
      <c r="O1736" s="39"/>
      <c r="R1736" s="19"/>
    </row>
    <row r="1737" spans="1:18" ht="18.7" customHeight="1" x14ac:dyDescent="0.2">
      <c r="A1737" s="32" t="s">
        <v>32</v>
      </c>
      <c r="B1737" s="10">
        <v>700</v>
      </c>
      <c r="C1737" s="33" t="s">
        <v>1034</v>
      </c>
      <c r="D1737" s="33" t="s">
        <v>36</v>
      </c>
      <c r="E1737" s="9" t="s">
        <v>33</v>
      </c>
      <c r="F1737" s="59"/>
      <c r="G1737" s="18">
        <f t="shared" ref="G1737:O1737" si="1069">+G1738</f>
        <v>70739.100000000006</v>
      </c>
      <c r="H1737" s="18">
        <f t="shared" si="1069"/>
        <v>70739.100000000006</v>
      </c>
      <c r="I1737" s="18">
        <f t="shared" si="1069"/>
        <v>0</v>
      </c>
      <c r="J1737" s="18">
        <f t="shared" si="1069"/>
        <v>0</v>
      </c>
      <c r="K1737" s="18">
        <f t="shared" si="1069"/>
        <v>0</v>
      </c>
      <c r="L1737" s="18">
        <f t="shared" si="1069"/>
        <v>0</v>
      </c>
      <c r="M1737" s="18">
        <f t="shared" si="1069"/>
        <v>0</v>
      </c>
      <c r="N1737" s="9">
        <f t="shared" si="1069"/>
        <v>0</v>
      </c>
      <c r="O1737" s="9">
        <f t="shared" si="1069"/>
        <v>0</v>
      </c>
    </row>
    <row r="1738" spans="1:18" ht="13.6" x14ac:dyDescent="0.25">
      <c r="A1738" s="26" t="s">
        <v>61</v>
      </c>
      <c r="B1738" s="27">
        <v>700</v>
      </c>
      <c r="C1738" s="37" t="s">
        <v>1034</v>
      </c>
      <c r="D1738" s="37" t="s">
        <v>36</v>
      </c>
      <c r="E1738" s="11" t="s">
        <v>33</v>
      </c>
      <c r="F1738" s="49" t="s">
        <v>62</v>
      </c>
      <c r="G1738" s="29">
        <f t="shared" ref="G1738:I1738" si="1070">+G1739+G1740</f>
        <v>70739.100000000006</v>
      </c>
      <c r="H1738" s="29">
        <f t="shared" si="1070"/>
        <v>70739.100000000006</v>
      </c>
      <c r="I1738" s="29">
        <f t="shared" si="1070"/>
        <v>0</v>
      </c>
      <c r="J1738" s="29">
        <f t="shared" ref="J1738:O1738" si="1071">+J1739+J1740</f>
        <v>0</v>
      </c>
      <c r="K1738" s="29">
        <f t="shared" si="1071"/>
        <v>0</v>
      </c>
      <c r="L1738" s="29">
        <f t="shared" si="1071"/>
        <v>0</v>
      </c>
      <c r="M1738" s="29">
        <f t="shared" si="1071"/>
        <v>0</v>
      </c>
      <c r="N1738" s="39">
        <f t="shared" si="1071"/>
        <v>0</v>
      </c>
      <c r="O1738" s="39">
        <f t="shared" si="1071"/>
        <v>0</v>
      </c>
    </row>
    <row r="1739" spans="1:18" ht="13.6" x14ac:dyDescent="0.25">
      <c r="A1739" s="40" t="s">
        <v>239</v>
      </c>
      <c r="B1739" s="27">
        <v>700</v>
      </c>
      <c r="C1739" s="37" t="s">
        <v>1034</v>
      </c>
      <c r="D1739" s="37" t="s">
        <v>36</v>
      </c>
      <c r="E1739" s="11" t="s">
        <v>33</v>
      </c>
      <c r="F1739" s="38">
        <v>520</v>
      </c>
      <c r="G1739" s="29">
        <f t="shared" ref="G1739:G1740" si="1072">+H1739+I1739</f>
        <v>0</v>
      </c>
      <c r="H1739" s="29"/>
      <c r="I1739" s="29"/>
      <c r="J1739" s="29">
        <f t="shared" ref="J1739:J1740" si="1073">+K1739+L1739</f>
        <v>0</v>
      </c>
      <c r="K1739" s="29"/>
      <c r="L1739" s="29"/>
      <c r="M1739" s="29">
        <f t="shared" ref="M1739:M1740" si="1074">+N1739+O1739</f>
        <v>0</v>
      </c>
      <c r="N1739" s="11"/>
      <c r="O1739" s="11"/>
    </row>
    <row r="1740" spans="1:18" ht="13.6" x14ac:dyDescent="0.25">
      <c r="A1740" s="40" t="s">
        <v>220</v>
      </c>
      <c r="B1740" s="27">
        <v>700</v>
      </c>
      <c r="C1740" s="37" t="s">
        <v>1034</v>
      </c>
      <c r="D1740" s="37" t="s">
        <v>36</v>
      </c>
      <c r="E1740" s="11" t="s">
        <v>33</v>
      </c>
      <c r="F1740" s="38">
        <v>540</v>
      </c>
      <c r="G1740" s="29">
        <f t="shared" si="1072"/>
        <v>70739.100000000006</v>
      </c>
      <c r="H1740" s="29">
        <v>70739.100000000006</v>
      </c>
      <c r="I1740" s="29"/>
      <c r="J1740" s="29">
        <f t="shared" si="1073"/>
        <v>0</v>
      </c>
      <c r="K1740" s="29"/>
      <c r="L1740" s="29"/>
      <c r="M1740" s="29">
        <f t="shared" si="1074"/>
        <v>0</v>
      </c>
      <c r="N1740" s="11"/>
      <c r="O1740" s="11"/>
    </row>
    <row r="1741" spans="1:18" x14ac:dyDescent="0.2">
      <c r="A1741" s="22" t="s">
        <v>1046</v>
      </c>
      <c r="B1741" s="10">
        <v>700</v>
      </c>
      <c r="C1741" s="140">
        <v>99</v>
      </c>
      <c r="D1741" s="140" t="s">
        <v>1047</v>
      </c>
      <c r="E1741" s="141" t="s">
        <v>1047</v>
      </c>
      <c r="F1741" s="142" t="s">
        <v>1047</v>
      </c>
      <c r="G1741" s="18">
        <f t="shared" ref="G1741:O1745" si="1075">+G1742</f>
        <v>0</v>
      </c>
      <c r="H1741" s="18">
        <f t="shared" si="1075"/>
        <v>0</v>
      </c>
      <c r="I1741" s="18">
        <f t="shared" si="1075"/>
        <v>0</v>
      </c>
      <c r="J1741" s="18">
        <f t="shared" si="1075"/>
        <v>27508.300009999999</v>
      </c>
      <c r="K1741" s="18">
        <f t="shared" si="1075"/>
        <v>27508.300009999999</v>
      </c>
      <c r="L1741" s="18">
        <f t="shared" si="1075"/>
        <v>0</v>
      </c>
      <c r="M1741" s="18">
        <f t="shared" si="1075"/>
        <v>58641.900009999998</v>
      </c>
      <c r="N1741" s="25">
        <f t="shared" si="1075"/>
        <v>58641.900009999998</v>
      </c>
      <c r="O1741" s="25">
        <f t="shared" si="1075"/>
        <v>0</v>
      </c>
    </row>
    <row r="1742" spans="1:18" x14ac:dyDescent="0.2">
      <c r="A1742" s="22" t="s">
        <v>1046</v>
      </c>
      <c r="B1742" s="10">
        <v>700</v>
      </c>
      <c r="C1742" s="140">
        <v>99</v>
      </c>
      <c r="D1742" s="140">
        <v>99</v>
      </c>
      <c r="E1742" s="141" t="s">
        <v>1047</v>
      </c>
      <c r="F1742" s="142" t="s">
        <v>1047</v>
      </c>
      <c r="G1742" s="18">
        <f t="shared" si="1075"/>
        <v>0</v>
      </c>
      <c r="H1742" s="18">
        <f t="shared" si="1075"/>
        <v>0</v>
      </c>
      <c r="I1742" s="18">
        <f t="shared" si="1075"/>
        <v>0</v>
      </c>
      <c r="J1742" s="18">
        <f t="shared" ref="J1742:J1745" si="1076">+J1743</f>
        <v>27508.300009999999</v>
      </c>
      <c r="K1742" s="18">
        <f t="shared" si="1075"/>
        <v>27508.300009999999</v>
      </c>
      <c r="L1742" s="18">
        <f t="shared" si="1075"/>
        <v>0</v>
      </c>
      <c r="M1742" s="18">
        <f t="shared" ref="M1742:M1745" si="1077">+M1743</f>
        <v>58641.900009999998</v>
      </c>
      <c r="N1742" s="25">
        <f t="shared" si="1075"/>
        <v>58641.900009999998</v>
      </c>
      <c r="O1742" s="25">
        <f t="shared" si="1075"/>
        <v>0</v>
      </c>
    </row>
    <row r="1743" spans="1:18" x14ac:dyDescent="0.2">
      <c r="A1743" s="22" t="s">
        <v>24</v>
      </c>
      <c r="B1743" s="10">
        <v>700</v>
      </c>
      <c r="C1743" s="140">
        <v>99</v>
      </c>
      <c r="D1743" s="140">
        <v>99</v>
      </c>
      <c r="E1743" s="141" t="s">
        <v>25</v>
      </c>
      <c r="F1743" s="142" t="s">
        <v>1047</v>
      </c>
      <c r="G1743" s="18">
        <f t="shared" si="1075"/>
        <v>0</v>
      </c>
      <c r="H1743" s="18">
        <f t="shared" si="1075"/>
        <v>0</v>
      </c>
      <c r="I1743" s="18">
        <f t="shared" si="1075"/>
        <v>0</v>
      </c>
      <c r="J1743" s="18">
        <f t="shared" si="1076"/>
        <v>27508.300009999999</v>
      </c>
      <c r="K1743" s="18">
        <f t="shared" si="1075"/>
        <v>27508.300009999999</v>
      </c>
      <c r="L1743" s="18">
        <f t="shared" si="1075"/>
        <v>0</v>
      </c>
      <c r="M1743" s="18">
        <f t="shared" si="1077"/>
        <v>58641.900009999998</v>
      </c>
      <c r="N1743" s="25">
        <f t="shared" si="1075"/>
        <v>58641.900009999998</v>
      </c>
      <c r="O1743" s="25">
        <f t="shared" si="1075"/>
        <v>0</v>
      </c>
    </row>
    <row r="1744" spans="1:18" x14ac:dyDescent="0.2">
      <c r="A1744" s="22" t="s">
        <v>1046</v>
      </c>
      <c r="B1744" s="10">
        <v>700</v>
      </c>
      <c r="C1744" s="140">
        <v>99</v>
      </c>
      <c r="D1744" s="140">
        <v>99</v>
      </c>
      <c r="E1744" s="141" t="s">
        <v>1048</v>
      </c>
      <c r="F1744" s="142" t="s">
        <v>1047</v>
      </c>
      <c r="G1744" s="18">
        <f t="shared" si="1075"/>
        <v>0</v>
      </c>
      <c r="H1744" s="18">
        <f t="shared" si="1075"/>
        <v>0</v>
      </c>
      <c r="I1744" s="18">
        <f t="shared" si="1075"/>
        <v>0</v>
      </c>
      <c r="J1744" s="18">
        <f t="shared" si="1076"/>
        <v>27508.300009999999</v>
      </c>
      <c r="K1744" s="18">
        <f t="shared" si="1075"/>
        <v>27508.300009999999</v>
      </c>
      <c r="L1744" s="18">
        <f t="shared" si="1075"/>
        <v>0</v>
      </c>
      <c r="M1744" s="18">
        <f t="shared" si="1077"/>
        <v>58641.900009999998</v>
      </c>
      <c r="N1744" s="25">
        <f t="shared" si="1075"/>
        <v>58641.900009999998</v>
      </c>
      <c r="O1744" s="25">
        <f t="shared" si="1075"/>
        <v>0</v>
      </c>
    </row>
    <row r="1745" spans="1:15" ht="13.6" x14ac:dyDescent="0.25">
      <c r="A1745" s="40" t="s">
        <v>1046</v>
      </c>
      <c r="B1745" s="10">
        <v>700</v>
      </c>
      <c r="C1745" s="143">
        <v>99</v>
      </c>
      <c r="D1745" s="143">
        <v>99</v>
      </c>
      <c r="E1745" s="144" t="s">
        <v>1048</v>
      </c>
      <c r="F1745" s="145">
        <v>900</v>
      </c>
      <c r="G1745" s="29">
        <f t="shared" si="1075"/>
        <v>0</v>
      </c>
      <c r="H1745" s="29">
        <f t="shared" si="1075"/>
        <v>0</v>
      </c>
      <c r="I1745" s="29">
        <f t="shared" si="1075"/>
        <v>0</v>
      </c>
      <c r="J1745" s="29">
        <f t="shared" si="1076"/>
        <v>27508.300009999999</v>
      </c>
      <c r="K1745" s="29">
        <f t="shared" si="1075"/>
        <v>27508.300009999999</v>
      </c>
      <c r="L1745" s="29">
        <f t="shared" si="1075"/>
        <v>0</v>
      </c>
      <c r="M1745" s="29">
        <f t="shared" si="1077"/>
        <v>58641.900009999998</v>
      </c>
      <c r="N1745" s="39">
        <f t="shared" si="1075"/>
        <v>58641.900009999998</v>
      </c>
      <c r="O1745" s="39">
        <f t="shared" si="1075"/>
        <v>0</v>
      </c>
    </row>
    <row r="1746" spans="1:15" ht="13.6" x14ac:dyDescent="0.25">
      <c r="A1746" s="40" t="s">
        <v>1046</v>
      </c>
      <c r="B1746" s="10">
        <v>700</v>
      </c>
      <c r="C1746" s="143">
        <v>99</v>
      </c>
      <c r="D1746" s="143">
        <v>99</v>
      </c>
      <c r="E1746" s="144" t="s">
        <v>1048</v>
      </c>
      <c r="F1746" s="145">
        <v>990</v>
      </c>
      <c r="G1746" s="29">
        <f>+H1746+I1746</f>
        <v>0</v>
      </c>
      <c r="H1746" s="29"/>
      <c r="I1746" s="29"/>
      <c r="J1746" s="29">
        <f>+K1746+L1746</f>
        <v>27508.300009999999</v>
      </c>
      <c r="K1746" s="29">
        <v>27508.300009999999</v>
      </c>
      <c r="L1746" s="29"/>
      <c r="M1746" s="29">
        <f>+N1746+O1746</f>
        <v>58641.900009999998</v>
      </c>
      <c r="N1746" s="39">
        <v>58641.900009999998</v>
      </c>
      <c r="O1746" s="39"/>
    </row>
    <row r="1747" spans="1:15" ht="13.6" hidden="1" x14ac:dyDescent="0.25">
      <c r="A1747" s="9" t="s">
        <v>1049</v>
      </c>
      <c r="B1747" s="10">
        <v>701</v>
      </c>
      <c r="C1747" s="58"/>
      <c r="D1747" s="58"/>
      <c r="E1747" s="11"/>
      <c r="F1747" s="38"/>
      <c r="G1747" s="18"/>
      <c r="H1747" s="18"/>
      <c r="I1747" s="18"/>
      <c r="J1747" s="18"/>
      <c r="K1747" s="18"/>
      <c r="L1747" s="18"/>
      <c r="M1747" s="18"/>
      <c r="N1747" s="25"/>
      <c r="O1747" s="25"/>
    </row>
    <row r="1748" spans="1:15" ht="13.6" hidden="1" x14ac:dyDescent="0.25">
      <c r="A1748" s="14" t="s">
        <v>19</v>
      </c>
      <c r="B1748" s="10">
        <v>701</v>
      </c>
      <c r="C1748" s="15" t="s">
        <v>20</v>
      </c>
      <c r="D1748" s="16" t="s">
        <v>21</v>
      </c>
      <c r="E1748" s="11"/>
      <c r="F1748" s="38"/>
      <c r="G1748" s="18"/>
      <c r="H1748" s="18"/>
      <c r="I1748" s="18"/>
      <c r="J1748" s="18"/>
      <c r="K1748" s="18"/>
      <c r="L1748" s="18"/>
      <c r="M1748" s="18"/>
      <c r="N1748" s="25"/>
      <c r="O1748" s="25"/>
    </row>
    <row r="1749" spans="1:15" ht="25.85" hidden="1" x14ac:dyDescent="0.2">
      <c r="A1749" s="22" t="s">
        <v>34</v>
      </c>
      <c r="B1749" s="10">
        <v>701</v>
      </c>
      <c r="C1749" s="33" t="s">
        <v>35</v>
      </c>
      <c r="D1749" s="33" t="s">
        <v>36</v>
      </c>
      <c r="E1749" s="10"/>
      <c r="F1749" s="34"/>
      <c r="G1749" s="18"/>
      <c r="H1749" s="18"/>
      <c r="I1749" s="18"/>
      <c r="J1749" s="18"/>
      <c r="K1749" s="18"/>
      <c r="L1749" s="18"/>
      <c r="M1749" s="18"/>
      <c r="N1749" s="9"/>
      <c r="O1749" s="9"/>
    </row>
    <row r="1750" spans="1:15" hidden="1" x14ac:dyDescent="0.2">
      <c r="A1750" s="22" t="s">
        <v>24</v>
      </c>
      <c r="B1750" s="10">
        <v>701</v>
      </c>
      <c r="C1750" s="33" t="s">
        <v>35</v>
      </c>
      <c r="D1750" s="33" t="s">
        <v>36</v>
      </c>
      <c r="E1750" s="23" t="s">
        <v>25</v>
      </c>
      <c r="F1750" s="31"/>
      <c r="G1750" s="18"/>
      <c r="H1750" s="18"/>
      <c r="I1750" s="18"/>
      <c r="J1750" s="18"/>
      <c r="K1750" s="18"/>
      <c r="L1750" s="18"/>
      <c r="M1750" s="18"/>
      <c r="N1750" s="25"/>
      <c r="O1750" s="25"/>
    </row>
    <row r="1751" spans="1:15" ht="39.25" hidden="1" customHeight="1" x14ac:dyDescent="0.2">
      <c r="A1751" s="35" t="s">
        <v>37</v>
      </c>
      <c r="B1751" s="10">
        <v>701</v>
      </c>
      <c r="C1751" s="33" t="s">
        <v>35</v>
      </c>
      <c r="D1751" s="33" t="s">
        <v>36</v>
      </c>
      <c r="E1751" s="9" t="s">
        <v>38</v>
      </c>
      <c r="F1751" s="36"/>
      <c r="G1751" s="18"/>
      <c r="H1751" s="18"/>
      <c r="I1751" s="18"/>
      <c r="J1751" s="18"/>
      <c r="K1751" s="18"/>
      <c r="L1751" s="18"/>
      <c r="M1751" s="18"/>
      <c r="N1751" s="25"/>
      <c r="O1751" s="25"/>
    </row>
    <row r="1752" spans="1:15" ht="40.75" hidden="1" x14ac:dyDescent="0.25">
      <c r="A1752" s="26" t="s">
        <v>28</v>
      </c>
      <c r="B1752" s="27">
        <v>701</v>
      </c>
      <c r="C1752" s="37" t="s">
        <v>35</v>
      </c>
      <c r="D1752" s="37" t="s">
        <v>36</v>
      </c>
      <c r="E1752" s="11" t="s">
        <v>38</v>
      </c>
      <c r="F1752" s="38">
        <v>100</v>
      </c>
      <c r="G1752" s="29"/>
      <c r="H1752" s="29"/>
      <c r="I1752" s="29"/>
      <c r="J1752" s="29"/>
      <c r="K1752" s="29"/>
      <c r="L1752" s="29"/>
      <c r="M1752" s="29"/>
      <c r="N1752" s="39"/>
      <c r="O1752" s="11"/>
    </row>
    <row r="1753" spans="1:15" ht="13.6" hidden="1" x14ac:dyDescent="0.25">
      <c r="A1753" s="26" t="s">
        <v>29</v>
      </c>
      <c r="B1753" s="27">
        <v>701</v>
      </c>
      <c r="C1753" s="37" t="s">
        <v>35</v>
      </c>
      <c r="D1753" s="37" t="s">
        <v>36</v>
      </c>
      <c r="E1753" s="11" t="s">
        <v>38</v>
      </c>
      <c r="F1753" s="38">
        <v>120</v>
      </c>
      <c r="G1753" s="29"/>
      <c r="H1753" s="29"/>
      <c r="I1753" s="29"/>
      <c r="J1753" s="29"/>
      <c r="K1753" s="29"/>
      <c r="L1753" s="29"/>
      <c r="M1753" s="29"/>
      <c r="N1753" s="39"/>
      <c r="O1753" s="11"/>
    </row>
    <row r="1754" spans="1:15" ht="13.6" hidden="1" x14ac:dyDescent="0.25">
      <c r="A1754" s="40" t="s">
        <v>39</v>
      </c>
      <c r="B1754" s="27">
        <v>701</v>
      </c>
      <c r="C1754" s="37" t="s">
        <v>35</v>
      </c>
      <c r="D1754" s="37" t="s">
        <v>36</v>
      </c>
      <c r="E1754" s="11" t="s">
        <v>38</v>
      </c>
      <c r="F1754" s="38">
        <v>200</v>
      </c>
      <c r="G1754" s="29"/>
      <c r="H1754" s="29"/>
      <c r="I1754" s="29"/>
      <c r="J1754" s="29"/>
      <c r="K1754" s="29"/>
      <c r="L1754" s="29"/>
      <c r="M1754" s="29"/>
      <c r="N1754" s="39"/>
      <c r="O1754" s="11"/>
    </row>
    <row r="1755" spans="1:15" ht="13.6" hidden="1" x14ac:dyDescent="0.25">
      <c r="A1755" s="40" t="s">
        <v>40</v>
      </c>
      <c r="B1755" s="27">
        <v>701</v>
      </c>
      <c r="C1755" s="37" t="s">
        <v>35</v>
      </c>
      <c r="D1755" s="37" t="s">
        <v>36</v>
      </c>
      <c r="E1755" s="11" t="s">
        <v>38</v>
      </c>
      <c r="F1755" s="38">
        <v>240</v>
      </c>
      <c r="G1755" s="29"/>
      <c r="H1755" s="29"/>
      <c r="I1755" s="29"/>
      <c r="J1755" s="29"/>
      <c r="K1755" s="29"/>
      <c r="L1755" s="29"/>
      <c r="M1755" s="29"/>
      <c r="N1755" s="39"/>
      <c r="O1755" s="11"/>
    </row>
    <row r="1756" spans="1:15" ht="13.6" hidden="1" x14ac:dyDescent="0.25">
      <c r="A1756" s="41" t="s">
        <v>41</v>
      </c>
      <c r="B1756" s="27">
        <v>701</v>
      </c>
      <c r="C1756" s="37" t="s">
        <v>35</v>
      </c>
      <c r="D1756" s="37" t="s">
        <v>36</v>
      </c>
      <c r="E1756" s="11" t="s">
        <v>38</v>
      </c>
      <c r="F1756" s="38">
        <v>800</v>
      </c>
      <c r="G1756" s="29"/>
      <c r="H1756" s="29"/>
      <c r="I1756" s="29"/>
      <c r="J1756" s="29"/>
      <c r="K1756" s="29"/>
      <c r="L1756" s="29"/>
      <c r="M1756" s="29"/>
      <c r="N1756" s="39"/>
      <c r="O1756" s="11"/>
    </row>
    <row r="1757" spans="1:15" ht="13.6" hidden="1" x14ac:dyDescent="0.25">
      <c r="A1757" s="26" t="s">
        <v>42</v>
      </c>
      <c r="B1757" s="27">
        <v>701</v>
      </c>
      <c r="C1757" s="37" t="s">
        <v>35</v>
      </c>
      <c r="D1757" s="37" t="s">
        <v>36</v>
      </c>
      <c r="E1757" s="11" t="s">
        <v>38</v>
      </c>
      <c r="F1757" s="38">
        <v>850</v>
      </c>
      <c r="G1757" s="29"/>
      <c r="H1757" s="29"/>
      <c r="I1757" s="29"/>
      <c r="J1757" s="29"/>
      <c r="K1757" s="29"/>
      <c r="L1757" s="29"/>
      <c r="M1757" s="29"/>
      <c r="N1757" s="39"/>
      <c r="O1757" s="11"/>
    </row>
    <row r="1758" spans="1:15" ht="13.6" hidden="1" x14ac:dyDescent="0.25">
      <c r="A1758" s="14" t="s">
        <v>43</v>
      </c>
      <c r="B1758" s="10">
        <v>701</v>
      </c>
      <c r="C1758" s="37" t="s">
        <v>35</v>
      </c>
      <c r="D1758" s="37" t="s">
        <v>36</v>
      </c>
      <c r="E1758" s="9" t="s">
        <v>44</v>
      </c>
      <c r="F1758" s="38"/>
      <c r="G1758" s="18"/>
      <c r="H1758" s="18"/>
      <c r="I1758" s="18"/>
      <c r="J1758" s="18"/>
      <c r="K1758" s="18"/>
      <c r="L1758" s="18"/>
      <c r="M1758" s="18"/>
      <c r="N1758" s="9"/>
      <c r="O1758" s="9"/>
    </row>
    <row r="1759" spans="1:15" ht="40.75" hidden="1" x14ac:dyDescent="0.25">
      <c r="A1759" s="26" t="s">
        <v>28</v>
      </c>
      <c r="B1759" s="27">
        <v>701</v>
      </c>
      <c r="C1759" s="37" t="s">
        <v>35</v>
      </c>
      <c r="D1759" s="37" t="s">
        <v>36</v>
      </c>
      <c r="E1759" s="11" t="s">
        <v>44</v>
      </c>
      <c r="F1759" s="38">
        <v>100</v>
      </c>
      <c r="G1759" s="29"/>
      <c r="H1759" s="29"/>
      <c r="I1759" s="29"/>
      <c r="J1759" s="29"/>
      <c r="K1759" s="29"/>
      <c r="L1759" s="29"/>
      <c r="M1759" s="29"/>
      <c r="N1759" s="11"/>
      <c r="O1759" s="11"/>
    </row>
    <row r="1760" spans="1:15" ht="13.6" hidden="1" x14ac:dyDescent="0.25">
      <c r="A1760" s="26" t="s">
        <v>29</v>
      </c>
      <c r="B1760" s="27">
        <v>701</v>
      </c>
      <c r="C1760" s="37" t="s">
        <v>35</v>
      </c>
      <c r="D1760" s="37" t="s">
        <v>36</v>
      </c>
      <c r="E1760" s="11" t="s">
        <v>44</v>
      </c>
      <c r="F1760" s="38">
        <v>120</v>
      </c>
      <c r="G1760" s="29"/>
      <c r="H1760" s="29"/>
      <c r="I1760" s="29"/>
      <c r="J1760" s="29"/>
      <c r="K1760" s="29"/>
      <c r="L1760" s="29"/>
      <c r="M1760" s="29"/>
      <c r="N1760" s="39"/>
      <c r="O1760" s="11"/>
    </row>
    <row r="1761" spans="1:15" ht="51.65" hidden="1" x14ac:dyDescent="0.2">
      <c r="A1761" s="30" t="s">
        <v>1050</v>
      </c>
      <c r="B1761" s="10">
        <v>701</v>
      </c>
      <c r="C1761" s="33" t="s">
        <v>35</v>
      </c>
      <c r="D1761" s="33" t="s">
        <v>36</v>
      </c>
      <c r="E1761" s="9" t="s">
        <v>1051</v>
      </c>
      <c r="F1761" s="31"/>
      <c r="G1761" s="18"/>
      <c r="H1761" s="18"/>
      <c r="I1761" s="18"/>
      <c r="J1761" s="18"/>
      <c r="K1761" s="18"/>
      <c r="L1761" s="18"/>
      <c r="M1761" s="18"/>
      <c r="N1761" s="9"/>
      <c r="O1761" s="9"/>
    </row>
    <row r="1762" spans="1:15" ht="40.75" hidden="1" x14ac:dyDescent="0.25">
      <c r="A1762" s="26" t="s">
        <v>28</v>
      </c>
      <c r="B1762" s="27">
        <v>701</v>
      </c>
      <c r="C1762" s="37" t="s">
        <v>35</v>
      </c>
      <c r="D1762" s="37" t="s">
        <v>36</v>
      </c>
      <c r="E1762" s="11" t="s">
        <v>1051</v>
      </c>
      <c r="F1762" s="28">
        <v>100</v>
      </c>
      <c r="G1762" s="29"/>
      <c r="H1762" s="29"/>
      <c r="I1762" s="29"/>
      <c r="J1762" s="29"/>
      <c r="K1762" s="29"/>
      <c r="L1762" s="29"/>
      <c r="M1762" s="29"/>
      <c r="N1762" s="11"/>
      <c r="O1762" s="11"/>
    </row>
    <row r="1763" spans="1:15" ht="13.6" hidden="1" x14ac:dyDescent="0.25">
      <c r="A1763" s="26" t="s">
        <v>29</v>
      </c>
      <c r="B1763" s="27">
        <v>701</v>
      </c>
      <c r="C1763" s="37" t="s">
        <v>35</v>
      </c>
      <c r="D1763" s="37" t="s">
        <v>36</v>
      </c>
      <c r="E1763" s="11" t="s">
        <v>1051</v>
      </c>
      <c r="F1763" s="28">
        <v>120</v>
      </c>
      <c r="G1763" s="29"/>
      <c r="H1763" s="29"/>
      <c r="I1763" s="29"/>
      <c r="J1763" s="29"/>
      <c r="K1763" s="29"/>
      <c r="L1763" s="29"/>
      <c r="M1763" s="29"/>
      <c r="N1763" s="11"/>
      <c r="O1763" s="11"/>
    </row>
    <row r="1764" spans="1:15" ht="51.65" hidden="1" x14ac:dyDescent="0.2">
      <c r="A1764" s="30" t="s">
        <v>1052</v>
      </c>
      <c r="B1764" s="10">
        <v>701</v>
      </c>
      <c r="C1764" s="33" t="s">
        <v>35</v>
      </c>
      <c r="D1764" s="33" t="s">
        <v>36</v>
      </c>
      <c r="E1764" s="9" t="s">
        <v>1053</v>
      </c>
      <c r="F1764" s="31"/>
      <c r="G1764" s="18"/>
      <c r="H1764" s="18"/>
      <c r="I1764" s="18"/>
      <c r="J1764" s="18"/>
      <c r="K1764" s="18"/>
      <c r="L1764" s="18"/>
      <c r="M1764" s="18"/>
      <c r="N1764" s="9"/>
      <c r="O1764" s="9"/>
    </row>
    <row r="1765" spans="1:15" ht="40.75" hidden="1" x14ac:dyDescent="0.25">
      <c r="A1765" s="26" t="s">
        <v>28</v>
      </c>
      <c r="B1765" s="27">
        <v>701</v>
      </c>
      <c r="C1765" s="37" t="s">
        <v>35</v>
      </c>
      <c r="D1765" s="37" t="s">
        <v>36</v>
      </c>
      <c r="E1765" s="11" t="s">
        <v>1053</v>
      </c>
      <c r="F1765" s="28">
        <v>100</v>
      </c>
      <c r="G1765" s="29"/>
      <c r="H1765" s="29"/>
      <c r="I1765" s="29"/>
      <c r="J1765" s="29"/>
      <c r="K1765" s="29"/>
      <c r="L1765" s="29"/>
      <c r="M1765" s="29"/>
      <c r="N1765" s="11"/>
      <c r="O1765" s="11"/>
    </row>
    <row r="1766" spans="1:15" ht="13.6" hidden="1" x14ac:dyDescent="0.25">
      <c r="A1766" s="26" t="s">
        <v>29</v>
      </c>
      <c r="B1766" s="27">
        <v>701</v>
      </c>
      <c r="C1766" s="37" t="s">
        <v>35</v>
      </c>
      <c r="D1766" s="37" t="s">
        <v>36</v>
      </c>
      <c r="E1766" s="11" t="s">
        <v>1053</v>
      </c>
      <c r="F1766" s="28">
        <v>120</v>
      </c>
      <c r="G1766" s="29"/>
      <c r="H1766" s="29"/>
      <c r="I1766" s="29"/>
      <c r="J1766" s="29"/>
      <c r="K1766" s="29"/>
      <c r="L1766" s="29"/>
      <c r="M1766" s="29"/>
      <c r="N1766" s="11"/>
      <c r="O1766" s="11"/>
    </row>
    <row r="1767" spans="1:15" hidden="1" x14ac:dyDescent="0.2">
      <c r="A1767" s="35" t="s">
        <v>1054</v>
      </c>
      <c r="B1767" s="10">
        <v>702</v>
      </c>
      <c r="C1767" s="33"/>
      <c r="D1767" s="33"/>
      <c r="E1767" s="9"/>
      <c r="F1767" s="31"/>
      <c r="G1767" s="18"/>
      <c r="H1767" s="18"/>
      <c r="I1767" s="18"/>
      <c r="J1767" s="18"/>
      <c r="K1767" s="18"/>
      <c r="L1767" s="18"/>
      <c r="M1767" s="18"/>
      <c r="N1767" s="25"/>
      <c r="O1767" s="25"/>
    </row>
    <row r="1768" spans="1:15" hidden="1" x14ac:dyDescent="0.2">
      <c r="A1768" s="14" t="s">
        <v>19</v>
      </c>
      <c r="B1768" s="10">
        <v>702</v>
      </c>
      <c r="C1768" s="33" t="s">
        <v>35</v>
      </c>
      <c r="D1768" s="33" t="s">
        <v>21</v>
      </c>
      <c r="E1768" s="9"/>
      <c r="F1768" s="31"/>
      <c r="G1768" s="18"/>
      <c r="H1768" s="18"/>
      <c r="I1768" s="18"/>
      <c r="J1768" s="18"/>
      <c r="K1768" s="18"/>
      <c r="L1768" s="18"/>
      <c r="M1768" s="18"/>
      <c r="N1768" s="25"/>
      <c r="O1768" s="25"/>
    </row>
    <row r="1769" spans="1:15" ht="25.85" hidden="1" x14ac:dyDescent="0.25">
      <c r="A1769" s="35" t="s">
        <v>80</v>
      </c>
      <c r="B1769" s="10">
        <v>702</v>
      </c>
      <c r="C1769" s="33" t="s">
        <v>35</v>
      </c>
      <c r="D1769" s="33" t="s">
        <v>81</v>
      </c>
      <c r="E1769" s="27"/>
      <c r="F1769" s="46"/>
      <c r="G1769" s="18"/>
      <c r="H1769" s="18"/>
      <c r="I1769" s="18"/>
      <c r="J1769" s="18"/>
      <c r="K1769" s="18"/>
      <c r="L1769" s="18"/>
      <c r="M1769" s="18"/>
      <c r="N1769" s="9"/>
      <c r="O1769" s="9"/>
    </row>
    <row r="1770" spans="1:15" hidden="1" x14ac:dyDescent="0.2">
      <c r="A1770" s="22" t="s">
        <v>24</v>
      </c>
      <c r="B1770" s="10">
        <v>702</v>
      </c>
      <c r="C1770" s="33" t="s">
        <v>35</v>
      </c>
      <c r="D1770" s="33" t="s">
        <v>81</v>
      </c>
      <c r="E1770" s="23" t="s">
        <v>25</v>
      </c>
      <c r="F1770" s="43"/>
      <c r="G1770" s="18"/>
      <c r="H1770" s="18"/>
      <c r="I1770" s="18"/>
      <c r="J1770" s="18"/>
      <c r="K1770" s="18"/>
      <c r="L1770" s="18"/>
      <c r="M1770" s="18"/>
      <c r="N1770" s="25"/>
      <c r="O1770" s="25"/>
    </row>
    <row r="1771" spans="1:15" ht="23.95" hidden="1" customHeight="1" x14ac:dyDescent="0.2">
      <c r="A1771" s="35" t="s">
        <v>47</v>
      </c>
      <c r="B1771" s="10">
        <v>702</v>
      </c>
      <c r="C1771" s="33" t="s">
        <v>35</v>
      </c>
      <c r="D1771" s="33" t="s">
        <v>81</v>
      </c>
      <c r="E1771" s="9" t="s">
        <v>48</v>
      </c>
      <c r="F1771" s="53"/>
      <c r="G1771" s="18"/>
      <c r="H1771" s="18"/>
      <c r="I1771" s="18"/>
      <c r="J1771" s="18"/>
      <c r="K1771" s="18"/>
      <c r="L1771" s="18"/>
      <c r="M1771" s="18"/>
      <c r="N1771" s="9"/>
      <c r="O1771" s="9"/>
    </row>
    <row r="1772" spans="1:15" ht="40.75" hidden="1" x14ac:dyDescent="0.25">
      <c r="A1772" s="26" t="s">
        <v>28</v>
      </c>
      <c r="B1772" s="27">
        <v>702</v>
      </c>
      <c r="C1772" s="37" t="s">
        <v>35</v>
      </c>
      <c r="D1772" s="37" t="s">
        <v>81</v>
      </c>
      <c r="E1772" s="11" t="s">
        <v>48</v>
      </c>
      <c r="F1772" s="44" t="s">
        <v>49</v>
      </c>
      <c r="G1772" s="29"/>
      <c r="H1772" s="29"/>
      <c r="I1772" s="29"/>
      <c r="J1772" s="29"/>
      <c r="K1772" s="29"/>
      <c r="L1772" s="29"/>
      <c r="M1772" s="29"/>
      <c r="N1772" s="39"/>
      <c r="O1772" s="11"/>
    </row>
    <row r="1773" spans="1:15" ht="13.6" hidden="1" x14ac:dyDescent="0.25">
      <c r="A1773" s="26" t="s">
        <v>29</v>
      </c>
      <c r="B1773" s="27">
        <v>702</v>
      </c>
      <c r="C1773" s="37" t="s">
        <v>35</v>
      </c>
      <c r="D1773" s="37" t="s">
        <v>81</v>
      </c>
      <c r="E1773" s="11" t="s">
        <v>48</v>
      </c>
      <c r="F1773" s="46" t="s">
        <v>50</v>
      </c>
      <c r="G1773" s="29"/>
      <c r="H1773" s="29"/>
      <c r="I1773" s="29"/>
      <c r="J1773" s="29"/>
      <c r="K1773" s="29"/>
      <c r="L1773" s="29"/>
      <c r="M1773" s="29"/>
      <c r="N1773" s="39"/>
      <c r="O1773" s="11"/>
    </row>
    <row r="1774" spans="1:15" hidden="1" x14ac:dyDescent="0.2">
      <c r="A1774" s="22" t="s">
        <v>51</v>
      </c>
      <c r="B1774" s="10">
        <v>702</v>
      </c>
      <c r="C1774" s="33" t="s">
        <v>35</v>
      </c>
      <c r="D1774" s="33" t="s">
        <v>81</v>
      </c>
      <c r="E1774" s="23" t="s">
        <v>52</v>
      </c>
      <c r="F1774" s="36"/>
      <c r="G1774" s="18"/>
      <c r="H1774" s="18"/>
      <c r="I1774" s="18"/>
      <c r="J1774" s="18"/>
      <c r="K1774" s="18"/>
      <c r="L1774" s="18"/>
      <c r="M1774" s="18"/>
      <c r="N1774" s="25"/>
      <c r="O1774" s="9"/>
    </row>
    <row r="1775" spans="1:15" ht="13.6" hidden="1" x14ac:dyDescent="0.25">
      <c r="A1775" s="40" t="s">
        <v>39</v>
      </c>
      <c r="B1775" s="27">
        <v>702</v>
      </c>
      <c r="C1775" s="37" t="s">
        <v>35</v>
      </c>
      <c r="D1775" s="37" t="s">
        <v>81</v>
      </c>
      <c r="E1775" s="48" t="s">
        <v>52</v>
      </c>
      <c r="F1775" s="38">
        <v>200</v>
      </c>
      <c r="G1775" s="29"/>
      <c r="H1775" s="29"/>
      <c r="I1775" s="29"/>
      <c r="J1775" s="29"/>
      <c r="K1775" s="29"/>
      <c r="L1775" s="29"/>
      <c r="M1775" s="29"/>
      <c r="N1775" s="39"/>
      <c r="O1775" s="11"/>
    </row>
    <row r="1776" spans="1:15" ht="13.6" hidden="1" x14ac:dyDescent="0.25">
      <c r="A1776" s="40" t="s">
        <v>40</v>
      </c>
      <c r="B1776" s="27">
        <v>702</v>
      </c>
      <c r="C1776" s="37" t="s">
        <v>35</v>
      </c>
      <c r="D1776" s="37" t="s">
        <v>81</v>
      </c>
      <c r="E1776" s="48" t="s">
        <v>52</v>
      </c>
      <c r="F1776" s="38">
        <v>240</v>
      </c>
      <c r="G1776" s="29"/>
      <c r="H1776" s="29"/>
      <c r="I1776" s="29"/>
      <c r="J1776" s="29"/>
      <c r="K1776" s="29"/>
      <c r="L1776" s="29"/>
      <c r="M1776" s="29"/>
      <c r="N1776" s="39"/>
      <c r="O1776" s="11"/>
    </row>
    <row r="1777" spans="1:15" ht="13.6" hidden="1" x14ac:dyDescent="0.25">
      <c r="A1777" s="41" t="s">
        <v>41</v>
      </c>
      <c r="B1777" s="27">
        <v>702</v>
      </c>
      <c r="C1777" s="37" t="s">
        <v>35</v>
      </c>
      <c r="D1777" s="37" t="s">
        <v>81</v>
      </c>
      <c r="E1777" s="48" t="s">
        <v>52</v>
      </c>
      <c r="F1777" s="38">
        <v>800</v>
      </c>
      <c r="G1777" s="29"/>
      <c r="H1777" s="29"/>
      <c r="I1777" s="29"/>
      <c r="J1777" s="29"/>
      <c r="K1777" s="29"/>
      <c r="L1777" s="29"/>
      <c r="M1777" s="29"/>
      <c r="N1777" s="39"/>
      <c r="O1777" s="11"/>
    </row>
    <row r="1778" spans="1:15" ht="13.6" hidden="1" x14ac:dyDescent="0.25">
      <c r="A1778" s="26" t="s">
        <v>42</v>
      </c>
      <c r="B1778" s="27">
        <v>702</v>
      </c>
      <c r="C1778" s="37" t="s">
        <v>35</v>
      </c>
      <c r="D1778" s="37" t="s">
        <v>81</v>
      </c>
      <c r="E1778" s="54" t="s">
        <v>52</v>
      </c>
      <c r="F1778" s="55">
        <v>850</v>
      </c>
      <c r="G1778" s="29"/>
      <c r="H1778" s="29"/>
      <c r="I1778" s="29"/>
      <c r="J1778" s="29"/>
      <c r="K1778" s="29"/>
      <c r="L1778" s="29"/>
      <c r="M1778" s="29"/>
      <c r="N1778" s="39"/>
      <c r="O1778" s="11"/>
    </row>
    <row r="1779" spans="1:15" ht="28.55" hidden="1" customHeight="1" x14ac:dyDescent="0.25">
      <c r="A1779" s="56" t="s">
        <v>82</v>
      </c>
      <c r="B1779" s="10">
        <v>702</v>
      </c>
      <c r="C1779" s="37" t="s">
        <v>35</v>
      </c>
      <c r="D1779" s="37" t="s">
        <v>81</v>
      </c>
      <c r="E1779" s="10" t="s">
        <v>83</v>
      </c>
      <c r="F1779" s="49"/>
      <c r="G1779" s="18"/>
      <c r="H1779" s="18"/>
      <c r="I1779" s="18"/>
      <c r="J1779" s="18"/>
      <c r="K1779" s="18"/>
      <c r="L1779" s="18"/>
      <c r="M1779" s="18"/>
      <c r="N1779" s="9"/>
      <c r="O1779" s="9"/>
    </row>
    <row r="1780" spans="1:15" ht="40.75" hidden="1" x14ac:dyDescent="0.25">
      <c r="A1780" s="26" t="s">
        <v>28</v>
      </c>
      <c r="B1780" s="27">
        <v>702</v>
      </c>
      <c r="C1780" s="37" t="s">
        <v>35</v>
      </c>
      <c r="D1780" s="37" t="s">
        <v>81</v>
      </c>
      <c r="E1780" s="57" t="s">
        <v>83</v>
      </c>
      <c r="F1780" s="44" t="s">
        <v>49</v>
      </c>
      <c r="G1780" s="29"/>
      <c r="H1780" s="29"/>
      <c r="I1780" s="29"/>
      <c r="J1780" s="29"/>
      <c r="K1780" s="29"/>
      <c r="L1780" s="29"/>
      <c r="M1780" s="29"/>
      <c r="N1780" s="11"/>
      <c r="O1780" s="11"/>
    </row>
    <row r="1781" spans="1:15" ht="13.6" hidden="1" x14ac:dyDescent="0.25">
      <c r="A1781" s="26" t="s">
        <v>29</v>
      </c>
      <c r="B1781" s="27">
        <v>702</v>
      </c>
      <c r="C1781" s="37" t="s">
        <v>35</v>
      </c>
      <c r="D1781" s="37" t="s">
        <v>81</v>
      </c>
      <c r="E1781" s="57" t="s">
        <v>83</v>
      </c>
      <c r="F1781" s="46" t="s">
        <v>50</v>
      </c>
      <c r="G1781" s="29"/>
      <c r="H1781" s="29"/>
      <c r="I1781" s="29"/>
      <c r="J1781" s="29"/>
      <c r="K1781" s="29"/>
      <c r="L1781" s="29"/>
      <c r="M1781" s="29"/>
      <c r="N1781" s="39"/>
      <c r="O1781" s="11"/>
    </row>
    <row r="1782" spans="1:15" ht="15.65" hidden="1" x14ac:dyDescent="0.2">
      <c r="A1782" s="32" t="s">
        <v>32</v>
      </c>
      <c r="B1782" s="10">
        <v>702</v>
      </c>
      <c r="C1782" s="33" t="s">
        <v>35</v>
      </c>
      <c r="D1782" s="33" t="s">
        <v>81</v>
      </c>
      <c r="E1782" s="58" t="s">
        <v>33</v>
      </c>
      <c r="F1782" s="50"/>
      <c r="G1782" s="18"/>
      <c r="H1782" s="18"/>
      <c r="I1782" s="18"/>
      <c r="J1782" s="18"/>
      <c r="K1782" s="18"/>
      <c r="L1782" s="18"/>
      <c r="M1782" s="18"/>
      <c r="N1782" s="9"/>
      <c r="O1782" s="9"/>
    </row>
    <row r="1783" spans="1:15" ht="40.75" hidden="1" x14ac:dyDescent="0.25">
      <c r="A1783" s="26" t="s">
        <v>28</v>
      </c>
      <c r="B1783" s="27">
        <v>702</v>
      </c>
      <c r="C1783" s="37" t="s">
        <v>35</v>
      </c>
      <c r="D1783" s="37" t="s">
        <v>81</v>
      </c>
      <c r="E1783" s="57" t="s">
        <v>33</v>
      </c>
      <c r="F1783" s="46" t="s">
        <v>49</v>
      </c>
      <c r="G1783" s="29"/>
      <c r="H1783" s="29"/>
      <c r="I1783" s="29"/>
      <c r="J1783" s="29"/>
      <c r="K1783" s="29"/>
      <c r="L1783" s="29"/>
      <c r="M1783" s="29"/>
      <c r="N1783" s="11"/>
      <c r="O1783" s="11"/>
    </row>
    <row r="1784" spans="1:15" ht="13.6" hidden="1" x14ac:dyDescent="0.25">
      <c r="A1784" s="26" t="s">
        <v>29</v>
      </c>
      <c r="B1784" s="27">
        <v>702</v>
      </c>
      <c r="C1784" s="37" t="s">
        <v>35</v>
      </c>
      <c r="D1784" s="37" t="s">
        <v>81</v>
      </c>
      <c r="E1784" s="57" t="s">
        <v>33</v>
      </c>
      <c r="F1784" s="46" t="s">
        <v>50</v>
      </c>
      <c r="G1784" s="29"/>
      <c r="H1784" s="29"/>
      <c r="I1784" s="29"/>
      <c r="J1784" s="29"/>
      <c r="K1784" s="29"/>
      <c r="L1784" s="29"/>
      <c r="M1784" s="29"/>
      <c r="N1784" s="11"/>
      <c r="O1784" s="11"/>
    </row>
    <row r="1785" spans="1:15" x14ac:dyDescent="0.2">
      <c r="A1785" s="9" t="s">
        <v>1055</v>
      </c>
      <c r="B1785" s="66"/>
      <c r="C1785" s="33"/>
      <c r="D1785" s="33"/>
      <c r="E1785" s="9"/>
      <c r="F1785" s="9"/>
      <c r="G1785" s="13">
        <f t="shared" ref="G1785:O1785" si="1078">+G11+G1747+G1767</f>
        <v>4542079.8952500001</v>
      </c>
      <c r="H1785" s="12">
        <f t="shared" si="1078"/>
        <v>2076988.9948099998</v>
      </c>
      <c r="I1785" s="12">
        <f t="shared" si="1078"/>
        <v>2465090.90044</v>
      </c>
      <c r="J1785" s="13">
        <f t="shared" si="1078"/>
        <v>3759741.1504099998</v>
      </c>
      <c r="K1785" s="13">
        <f t="shared" si="1078"/>
        <v>1109052.0999999999</v>
      </c>
      <c r="L1785" s="13">
        <f t="shared" si="1078"/>
        <v>2650689.0504099997</v>
      </c>
      <c r="M1785" s="13">
        <f t="shared" si="1078"/>
        <v>3841660.2834099997</v>
      </c>
      <c r="N1785" s="146">
        <f t="shared" si="1078"/>
        <v>1181581.1000000001</v>
      </c>
      <c r="O1785" s="146">
        <f t="shared" si="1078"/>
        <v>2660079.1834099996</v>
      </c>
    </row>
    <row r="1786" spans="1:15" ht="13.6" x14ac:dyDescent="0.25">
      <c r="A1786" s="147"/>
      <c r="B1786" s="147"/>
      <c r="C1786" s="148"/>
      <c r="D1786" s="148"/>
      <c r="E1786" s="147"/>
      <c r="F1786" s="147"/>
      <c r="G1786" s="147"/>
      <c r="H1786" s="147"/>
      <c r="I1786" s="147"/>
      <c r="J1786" s="147"/>
      <c r="K1786" s="147"/>
      <c r="L1786" s="147"/>
      <c r="M1786" s="147"/>
      <c r="N1786" s="147"/>
      <c r="O1786" s="147"/>
    </row>
    <row r="1787" spans="1:15" hidden="1" x14ac:dyDescent="0.2">
      <c r="C1787" s="4"/>
      <c r="D1787" s="4"/>
      <c r="G1787" s="149">
        <f>+H1787+I1787</f>
        <v>4542079.8952500001</v>
      </c>
      <c r="H1787" s="149">
        <v>2076988.9948100001</v>
      </c>
      <c r="I1787" s="149">
        <v>2465090.90044</v>
      </c>
      <c r="J1787" s="149">
        <f>+K1787+L1787</f>
        <v>3759741.1504100002</v>
      </c>
      <c r="K1787" s="149">
        <v>1109052.1000000001</v>
      </c>
      <c r="L1787" s="149">
        <v>2650689.0504100001</v>
      </c>
      <c r="M1787" s="149">
        <f>+N1787+O1787</f>
        <v>3841660.2834100001</v>
      </c>
      <c r="N1787" s="150">
        <v>1181581.1000000001</v>
      </c>
      <c r="O1787" s="149">
        <v>2660079.1834100001</v>
      </c>
    </row>
    <row r="1788" spans="1:15" hidden="1" x14ac:dyDescent="0.2">
      <c r="C1788" s="4"/>
      <c r="D1788" s="4"/>
    </row>
    <row r="1789" spans="1:15" hidden="1" x14ac:dyDescent="0.2">
      <c r="C1789" s="4"/>
      <c r="D1789" s="4"/>
      <c r="G1789" s="19" t="b">
        <f>+G1785=G1787</f>
        <v>1</v>
      </c>
      <c r="H1789" s="19" t="b">
        <f>+H1785=H1787</f>
        <v>1</v>
      </c>
      <c r="I1789" s="19" t="b">
        <f>+I1785=I1787</f>
        <v>1</v>
      </c>
      <c r="J1789" s="19" t="b">
        <f t="shared" ref="J1789:O1789" si="1079">+J1785=J1787</f>
        <v>1</v>
      </c>
      <c r="K1789" s="19" t="b">
        <f t="shared" si="1079"/>
        <v>1</v>
      </c>
      <c r="L1789" s="19" t="b">
        <f t="shared" si="1079"/>
        <v>1</v>
      </c>
      <c r="M1789" s="19" t="b">
        <f t="shared" si="1079"/>
        <v>1</v>
      </c>
      <c r="N1789" s="19" t="b">
        <f t="shared" si="1079"/>
        <v>1</v>
      </c>
      <c r="O1789" s="19" t="b">
        <f t="shared" si="1079"/>
        <v>1</v>
      </c>
    </row>
    <row r="1790" spans="1:15" ht="13.6" hidden="1" x14ac:dyDescent="0.25">
      <c r="C1790" s="4"/>
      <c r="D1790" s="4"/>
      <c r="H1790" s="151"/>
      <c r="I1790" s="151"/>
      <c r="K1790" s="151"/>
      <c r="L1790" s="152"/>
      <c r="N1790" s="151"/>
      <c r="O1790" s="152"/>
    </row>
    <row r="1791" spans="1:15" hidden="1" x14ac:dyDescent="0.2">
      <c r="C1791" s="4"/>
      <c r="D1791" s="4"/>
      <c r="G1791" s="153">
        <f>+G1785-G1787</f>
        <v>0</v>
      </c>
      <c r="H1791" s="154">
        <f>+H1785-H1787</f>
        <v>0</v>
      </c>
      <c r="I1791" s="153">
        <f>+I1785-I1787</f>
        <v>0</v>
      </c>
      <c r="J1791" s="153">
        <f t="shared" ref="J1791:O1791" si="1080">+J1785-J1787</f>
        <v>0</v>
      </c>
      <c r="K1791" s="154">
        <f t="shared" si="1080"/>
        <v>0</v>
      </c>
      <c r="L1791" s="153">
        <f t="shared" si="1080"/>
        <v>0</v>
      </c>
      <c r="M1791" s="153">
        <f t="shared" si="1080"/>
        <v>0</v>
      </c>
      <c r="N1791" s="153">
        <f t="shared" si="1080"/>
        <v>0</v>
      </c>
      <c r="O1791" s="153">
        <f t="shared" si="1080"/>
        <v>0</v>
      </c>
    </row>
    <row r="1794" spans="7:9" hidden="1" x14ac:dyDescent="0.2">
      <c r="G1794" s="155">
        <f>+I1794+H1794</f>
        <v>1838052.2</v>
      </c>
      <c r="H1794" s="156">
        <f>759913.7+H1801</f>
        <v>777666.39999999991</v>
      </c>
      <c r="I1794" s="156">
        <f>1037283+I1801</f>
        <v>1060385.8</v>
      </c>
    </row>
    <row r="1795" spans="7:9" hidden="1" x14ac:dyDescent="0.2"/>
    <row r="1796" spans="7:9" hidden="1" x14ac:dyDescent="0.2">
      <c r="G1796" s="1" t="b">
        <f>+G1785=G1794</f>
        <v>0</v>
      </c>
      <c r="H1796" s="1" t="b">
        <f>+H1785=H1794</f>
        <v>0</v>
      </c>
      <c r="I1796" s="1" t="b">
        <f>+I1785=I1794</f>
        <v>0</v>
      </c>
    </row>
    <row r="1797" spans="7:9" hidden="1" x14ac:dyDescent="0.2"/>
    <row r="1798" spans="7:9" hidden="1" x14ac:dyDescent="0.2">
      <c r="G1798" s="157">
        <f>+G1794-G1785</f>
        <v>-2704027.6952499999</v>
      </c>
      <c r="H1798" s="157">
        <f>+H1794-H1785</f>
        <v>-1299322.5948099999</v>
      </c>
      <c r="I1798" s="157">
        <f>+I1794-I1785</f>
        <v>-1404705.10044</v>
      </c>
    </row>
    <row r="1799" spans="7:9" hidden="1" x14ac:dyDescent="0.2"/>
    <row r="1800" spans="7:9" hidden="1" x14ac:dyDescent="0.2">
      <c r="G1800" s="158"/>
      <c r="H1800" s="158"/>
      <c r="I1800" s="158"/>
    </row>
    <row r="1801" spans="7:9" hidden="1" x14ac:dyDescent="0.2">
      <c r="G1801" s="158">
        <f>+H1801+I1801</f>
        <v>40855.5</v>
      </c>
      <c r="H1801" s="158">
        <f>362.3+137.1+17253.3</f>
        <v>17752.7</v>
      </c>
      <c r="I1801" s="158">
        <f>37751.9+2604.2-17253.3</f>
        <v>23102.799999999999</v>
      </c>
    </row>
    <row r="1802" spans="7:9" x14ac:dyDescent="0.2">
      <c r="G1802" s="158"/>
      <c r="H1802" s="158"/>
      <c r="I1802" s="158"/>
    </row>
  </sheetData>
  <autoFilter ref="A8:O1785"/>
  <mergeCells count="13">
    <mergeCell ref="E1:M1"/>
    <mergeCell ref="A2:M2"/>
    <mergeCell ref="A3:M3"/>
    <mergeCell ref="A4:M4"/>
    <mergeCell ref="A5:I5"/>
    <mergeCell ref="A6:M6"/>
    <mergeCell ref="A9:A10"/>
    <mergeCell ref="B9:B10"/>
    <mergeCell ref="C9:C10"/>
    <mergeCell ref="D9:D10"/>
    <mergeCell ref="E9:E10"/>
    <mergeCell ref="F9:F10"/>
    <mergeCell ref="G9:M9"/>
  </mergeCells>
  <pageMargins left="0" right="0" top="0.31496062992125984" bottom="0.27559055118110237" header="0.31496062992125984" footer="0.27559055118110237"/>
  <pageSetup paperSize="9" scale="80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 прил6</vt:lpstr>
      <vt:lpstr>'2024-2026 прил6'!Print_Titles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revision>4</cp:revision>
  <cp:lastPrinted>2025-11-14T02:39:17Z</cp:lastPrinted>
  <dcterms:created xsi:type="dcterms:W3CDTF">2022-10-22T06:23:33Z</dcterms:created>
  <dcterms:modified xsi:type="dcterms:W3CDTF">2025-11-14T02:39:21Z</dcterms:modified>
</cp:coreProperties>
</file>